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activeTab="0"/>
  </bookViews>
  <sheets>
    <sheet name="CHELTUIELI" sheetId="1" r:id="rId1"/>
  </sheets>
  <definedNames>
    <definedName name="_xlnm.Print_Area" localSheetId="0">'CHELTUIELI'!$A$1:$G$212</definedName>
  </definedNames>
  <calcPr fullCalcOnLoad="1"/>
</workbook>
</file>

<file path=xl/sharedStrings.xml><?xml version="1.0" encoding="utf-8"?>
<sst xmlns="http://schemas.openxmlformats.org/spreadsheetml/2006/main" count="358" uniqueCount="309">
  <si>
    <t>Cod</t>
  </si>
  <si>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</si>
  <si>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</si>
  <si>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</si>
  <si>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</si>
  <si>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</si>
  <si>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</si>
  <si>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</si>
  <si>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</si>
  <si>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</si>
  <si>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</si>
  <si>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</si>
  <si>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>50.00.59</t>
  </si>
  <si>
    <t xml:space="preserve">TITLUL XI ALTE CHELTUIELI </t>
  </si>
  <si>
    <t>CHELTUIELI DE CAPITAL</t>
  </si>
  <si>
    <t>TITLUL XII ACTIVE NEFINANCIARE</t>
  </si>
  <si>
    <t>50. 05</t>
  </si>
  <si>
    <t>PLATI EFECTUATE IN ANII PRECEDENTI SI RECUPERATE IN ANUL CURENT</t>
  </si>
  <si>
    <t>50.05.01</t>
  </si>
  <si>
    <t>Partea a III-a CHELTUIELI SOCIAL - CULTURALE</t>
  </si>
  <si>
    <t>50.05.10</t>
  </si>
  <si>
    <t>50.05.20</t>
  </si>
  <si>
    <t>SANATATE</t>
  </si>
  <si>
    <t>50.05.30</t>
  </si>
  <si>
    <t>66.05.51</t>
  </si>
  <si>
    <t>50.05.57</t>
  </si>
  <si>
    <t>Cheltuieli de salarii in bani</t>
  </si>
  <si>
    <t>50.05.58</t>
  </si>
  <si>
    <t>Salarii de baza</t>
  </si>
  <si>
    <t>50.05.59</t>
  </si>
  <si>
    <t>Sporuri pentru conditii de munca</t>
  </si>
  <si>
    <t>50.05.70</t>
  </si>
  <si>
    <t>Alte sporuri</t>
  </si>
  <si>
    <t>50.05.71</t>
  </si>
  <si>
    <t>Indemnizatii platite unor persoane din afara unitatii</t>
  </si>
  <si>
    <t>50.05.85</t>
  </si>
  <si>
    <t>Indemnizatii de delegare</t>
  </si>
  <si>
    <t>66.00.05</t>
  </si>
  <si>
    <t>Indemnizatii de detasare</t>
  </si>
  <si>
    <t>66.00.05.01</t>
  </si>
  <si>
    <t>Indemnizatii de hrana</t>
  </si>
  <si>
    <t>66 .05</t>
  </si>
  <si>
    <t>Alte drepturi salariale in bani</t>
  </si>
  <si>
    <t>66.05.01</t>
  </si>
  <si>
    <t xml:space="preserve">   ~ hotarari judecatoresti</t>
  </si>
  <si>
    <t>66.05.10</t>
  </si>
  <si>
    <t>Cheltuieli salariale in natura</t>
  </si>
  <si>
    <t>66.05.10.01</t>
  </si>
  <si>
    <t>Vouchere de vacanta</t>
  </si>
  <si>
    <t>66.05.10.01.01</t>
  </si>
  <si>
    <t>Contributii</t>
  </si>
  <si>
    <t>66.05.10.01.05</t>
  </si>
  <si>
    <t>Contributii de asigurari sociale de stat</t>
  </si>
  <si>
    <t>66.05.10.01.06</t>
  </si>
  <si>
    <t>Contributii de asigurari de somaj</t>
  </si>
  <si>
    <t>66.05.10.01.12</t>
  </si>
  <si>
    <t>Contributii de asigurari sociale de sanatate</t>
  </si>
  <si>
    <t>66.05.10.01.13</t>
  </si>
  <si>
    <t xml:space="preserve">Contributii de asigurari pentru accidente de munca si boli profesionale </t>
  </si>
  <si>
    <t>66.05.10.01.14</t>
  </si>
  <si>
    <t>66.05.10.01.17</t>
  </si>
  <si>
    <t>Contributia asiguratorie pentru munca</t>
  </si>
  <si>
    <t>66.05.10.01.30</t>
  </si>
  <si>
    <t>Contributii platite de angajator in numele angajatului</t>
  </si>
  <si>
    <t>66.05.10.01.02</t>
  </si>
  <si>
    <t>Bunuri si servicii</t>
  </si>
  <si>
    <t>66.05.10.01.02.06</t>
  </si>
  <si>
    <t>Furnituri de birou</t>
  </si>
  <si>
    <t>66.05.10.03</t>
  </si>
  <si>
    <t>Materiale pentru curatenie</t>
  </si>
  <si>
    <t>66.05.10.03.01</t>
  </si>
  <si>
    <t>Incalzit, iluminat si forta motrica</t>
  </si>
  <si>
    <t>66.05.10.03.02</t>
  </si>
  <si>
    <t>Apa, canal si salubritate</t>
  </si>
  <si>
    <t>66.05.10.03.03</t>
  </si>
  <si>
    <t>Carburanti si lubrifianti</t>
  </si>
  <si>
    <t>66.05.10.03.04</t>
  </si>
  <si>
    <t>Piese de schimb</t>
  </si>
  <si>
    <t>66.05.10.03.06</t>
  </si>
  <si>
    <t>Posta, telecomunicatii, radio, tv, internet</t>
  </si>
  <si>
    <t>66.05.10.03.07</t>
  </si>
  <si>
    <t>Materiale si prestari de servicii cu caracter functional din care:</t>
  </si>
  <si>
    <t>66.05.10.03.08</t>
  </si>
  <si>
    <t>Materiale si prestari de servicii cu caracter functional pt ch.proprii</t>
  </si>
  <si>
    <t>66.05.20</t>
  </si>
  <si>
    <t>Alte bunuri si servicii pentru intretinere si functionare, din care:</t>
  </si>
  <si>
    <t>66.05.20.01</t>
  </si>
  <si>
    <t xml:space="preserve"> - sume pentru servicii poştale în vederea distribuţiei cardurilor naţionale </t>
  </si>
  <si>
    <t>66.05.20.01.01</t>
  </si>
  <si>
    <t xml:space="preserve">  - sume pentru servicii de mententanta si suport tehnic pentru sistemul ERP</t>
  </si>
  <si>
    <t>66.05.20.01.02</t>
  </si>
  <si>
    <t>Reparatii curente</t>
  </si>
  <si>
    <t>66.05.20.01.03</t>
  </si>
  <si>
    <t>Bunuri de natura obiectelor de inventar</t>
  </si>
  <si>
    <t>66.05.20.01.04</t>
  </si>
  <si>
    <t>Alte obiecte de inventar</t>
  </si>
  <si>
    <t>66.05.20.01.05</t>
  </si>
  <si>
    <t>Deplasari, detasari, transferari</t>
  </si>
  <si>
    <t>66.05.20.01.06</t>
  </si>
  <si>
    <t>Deplasari interne, detasari, transferari</t>
  </si>
  <si>
    <t>66.05.20.01.08</t>
  </si>
  <si>
    <t>Deplasari in strainatate</t>
  </si>
  <si>
    <t>66.05.20.01.09</t>
  </si>
  <si>
    <t>Carti, publicatii si materiale documentare</t>
  </si>
  <si>
    <t>66.05.20.01.09.2</t>
  </si>
  <si>
    <t>Consultanta si expertiza</t>
  </si>
  <si>
    <t>66.05.20.01.30</t>
  </si>
  <si>
    <t>Pregatire profesionala</t>
  </si>
  <si>
    <t>Protectia muncii</t>
  </si>
  <si>
    <t>Cheltuieli judiciare si extrajudiciare derivate din actiuni in reprezentarea intereselor statului, potrivit dispozitiilor legale</t>
  </si>
  <si>
    <t>66.05.20.02</t>
  </si>
  <si>
    <t>Alte cheltuieli</t>
  </si>
  <si>
    <t>66.05.20.05</t>
  </si>
  <si>
    <t>Chirii</t>
  </si>
  <si>
    <t>66.05.20.05.30</t>
  </si>
  <si>
    <t>Alte cheltuieli cu bunuri si servicii</t>
  </si>
  <si>
    <t>66.05.20.06</t>
  </si>
  <si>
    <t>66.05.20.06.01</t>
  </si>
  <si>
    <t>Alte dobanzi</t>
  </si>
  <si>
    <t>66.05.20.06.02</t>
  </si>
  <si>
    <t>Dobanda datorata trezoreriei statului</t>
  </si>
  <si>
    <t>66.05.20.11</t>
  </si>
  <si>
    <t>66.05.20.12</t>
  </si>
  <si>
    <t>Despagubiri civile</t>
  </si>
  <si>
    <t>66.05.20.13</t>
  </si>
  <si>
    <t>Sume aferente persoanelor cu handicap neincadrate</t>
  </si>
  <si>
    <t>66.05.20.14</t>
  </si>
  <si>
    <t>66.05.20.25</t>
  </si>
  <si>
    <t>66.05.20.30</t>
  </si>
  <si>
    <t>Active fixe</t>
  </si>
  <si>
    <t>66.05.20.30.04</t>
  </si>
  <si>
    <t>Constructii</t>
  </si>
  <si>
    <t>66.05.20.30.30</t>
  </si>
  <si>
    <t>Masini, echipamente si mijloace de transport</t>
  </si>
  <si>
    <t>66.05.30</t>
  </si>
  <si>
    <t>Mobilier, aparatura birotica si alte active corporale</t>
  </si>
  <si>
    <t>66.05.30.03</t>
  </si>
  <si>
    <t>Alte active fixe</t>
  </si>
  <si>
    <t>66.05.30.03.02</t>
  </si>
  <si>
    <t>Reparatii capitale aferente activelor fixe</t>
  </si>
  <si>
    <t>Administratia centrala</t>
  </si>
  <si>
    <t>50.00.59.17</t>
  </si>
  <si>
    <t>Servicii publice descentralizate, din care:</t>
  </si>
  <si>
    <t>50.00.59.40</t>
  </si>
  <si>
    <t xml:space="preserve"> Plati efectuate in anii precedenti si recuperate in anul curent</t>
  </si>
  <si>
    <t>66.05.70</t>
  </si>
  <si>
    <t>Materiale si prestari de servicii cu caracter medical</t>
  </si>
  <si>
    <t>66.05.71</t>
  </si>
  <si>
    <t>Produse farmaceutice, materiale sanitare specifice si dispozitive medicale</t>
  </si>
  <si>
    <t>66.05.71.01</t>
  </si>
  <si>
    <t>Medicamente cu si fara contributie personala</t>
  </si>
  <si>
    <t>66.05.71.01.01</t>
  </si>
  <si>
    <t xml:space="preserve">    ~ activitatea curenta</t>
  </si>
  <si>
    <t>66.05.71.01.02</t>
  </si>
  <si>
    <t xml:space="preserve">    ~  cost volum-rezultat</t>
  </si>
  <si>
    <t>66.05.71.01.03</t>
  </si>
  <si>
    <t xml:space="preserve">    ~  cost volum</t>
  </si>
  <si>
    <t>66.05.71.01.30</t>
  </si>
  <si>
    <t xml:space="preserve">    ~ personal contractual</t>
  </si>
  <si>
    <t>66.05.71.03</t>
  </si>
  <si>
    <t xml:space="preserve">    ~ medicamente 40% - conform HG nr.186/2009 privind aprobarea Programului pentru compensarea cu 90% a preţului de referinţă al medicamentelor, cu modificarile si completarile ulterioare</t>
  </si>
  <si>
    <t>66.05.02</t>
  </si>
  <si>
    <t>Medicamente pentru boli cronice cu risc crescut utilizate in programele nationale cu scop curativ, din care:</t>
  </si>
  <si>
    <t xml:space="preserve">          Programul national detratament pentru boli rare</t>
  </si>
  <si>
    <t>66.05.20.01.09.1</t>
  </si>
  <si>
    <t xml:space="preserve">          Programul national de tratament al bolilor neurologice</t>
  </si>
  <si>
    <t>66.05.03</t>
  </si>
  <si>
    <t xml:space="preserve">          Programul national de tratament al hemofiliei si talasemiei</t>
  </si>
  <si>
    <t>66.05.03.01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</si>
  <si>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</si>
  <si>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</si>
  <si>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</si>
  <si>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</si>
  <si>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</si>
  <si>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</si>
  <si>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</si>
  <si>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66.05.03.02</t>
  </si>
  <si>
    <t>Programul national de tratament pentru boli rare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</si>
  <si>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</si>
  <si>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</si>
  <si>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</si>
  <si>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</si>
  <si>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</si>
  <si>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</si>
  <si>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</si>
  <si>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</si>
  <si>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</si>
  <si>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</si>
  <si>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>66.05.03.03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</si>
  <si>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</si>
  <si>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</si>
  <si>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</si>
  <si>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</si>
  <si>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</si>
  <si>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</si>
  <si>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</si>
  <si>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</si>
  <si>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</si>
  <si>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</si>
  <si>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</si>
  <si>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</si>
  <si>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66.05.03.04</t>
  </si>
  <si>
    <t>Asistenta medicala  pentru specialitati clinice</t>
  </si>
  <si>
    <t>66.05.03.05</t>
  </si>
  <si>
    <t>Asistenta medicala stomatologica, din care:</t>
  </si>
  <si>
    <t>66.05.04</t>
  </si>
  <si>
    <t xml:space="preserve">   -  sume pentru servicii medicale tratament si medicatie pentru personalul contractual din sistemul sanitar</t>
  </si>
  <si>
    <t>66.05.04.01</t>
  </si>
  <si>
    <t>Asistenta medicala pentru specialitati paraclinice, din care:</t>
  </si>
  <si>
    <r>
      <t xml:space="preserve">    ~ activitatea curenta</t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</si>
  <si>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</si>
  <si>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</si>
  <si>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</si>
  <si>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>66.05.04.02</t>
  </si>
  <si>
    <t xml:space="preserve">Asistenta medicala in centrele medicale multifunctionale, din care: </t>
  </si>
  <si>
    <t>66.05.04.03</t>
  </si>
  <si>
    <t>Servicii de urgenta prespitalicesti si transport sanitar</t>
  </si>
  <si>
    <t>66.05.04.04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</si>
  <si>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</si>
  <si>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</si>
  <si>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</si>
  <si>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</si>
  <si>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66.05.04.05</t>
  </si>
  <si>
    <t>Subprogramul de radioterapie a bolnavilor cu afectiuni oncologice</t>
  </si>
  <si>
    <t>Unitati de recuperare-reabilitare a sanatatii, din care:</t>
  </si>
  <si>
    <t>66.05.05</t>
  </si>
  <si>
    <t xml:space="preserve">   ~ personal contractual</t>
  </si>
  <si>
    <t>66.05.06</t>
  </si>
  <si>
    <t>Ingrijiri medicale la domiciliu</t>
  </si>
  <si>
    <t>66.05.06.01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</si>
  <si>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</si>
  <si>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</si>
  <si>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</si>
  <si>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66.05.06.04</t>
  </si>
  <si>
    <t>Transferuri din bugetul fondului national unic de asigurări sociale de sănătate către unitățile sanitare pentru acoperirea creșterilor salariale, din care:</t>
  </si>
  <si>
    <t>~ influente financiare determinate de cresterile salariale prevazute de art.38, alin.3, lit.g) din Legea nr.153/2017</t>
  </si>
  <si>
    <t>~ art.38, alin.4 din Legea nr.153/2017,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</si>
  <si>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</si>
  <si>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66.05.07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</si>
  <si>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nr.5/2020, pe perioada starii de urgenta</t>
  </si>
  <si>
    <t>~ majorarea acordată suplimentar drepturilor salariale cuvenite, in cuantum de 75%,  pentru personalul din unităţile sanitare publice, conform art.3^1 din Legea nr.19/2020, cu modificarile si completarile ulterioare,  pe perioada starii de urgenta</t>
  </si>
  <si>
    <t>66.05.11</t>
  </si>
  <si>
    <t>Transferuri pentru stimulentul de risc</t>
  </si>
  <si>
    <t>ASIGURARI SI ASISTENTA SOCIALA</t>
  </si>
  <si>
    <r>
      <t>TITLUL</t>
    </r>
    <r>
      <rPr>
        <b/>
        <i/>
        <sz val="10"/>
        <rFont val="Palatino Linotype"/>
        <family val="1"/>
      </rPr>
      <t xml:space="preserve"> IX</t>
    </r>
    <r>
      <rPr>
        <b/>
        <sz val="10"/>
        <rFont val="Palatino Linotype"/>
        <family val="1"/>
      </rPr>
      <t xml:space="preserve"> ASISTENTA SOCIALA</t>
    </r>
  </si>
  <si>
    <t>66.05.51.01</t>
  </si>
  <si>
    <t>Ajutoare sociale</t>
  </si>
  <si>
    <t>66.05.51.01.66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</si>
  <si>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</si>
  <si>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</si>
  <si>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</si>
  <si>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</si>
  <si>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</si>
  <si>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>66.05.51.01.75</t>
  </si>
  <si>
    <t xml:space="preserve">Programe din Fondul  Social European  (FSE) </t>
  </si>
  <si>
    <t>68.05</t>
  </si>
  <si>
    <t>Finantarea nationala</t>
  </si>
  <si>
    <t>68.05.01</t>
  </si>
  <si>
    <t>Finantarea externa nerambursabila</t>
  </si>
  <si>
    <t>68.05.57.00</t>
  </si>
  <si>
    <t>Cheltuieli neeligibile</t>
  </si>
  <si>
    <t>68.05.57.02</t>
  </si>
  <si>
    <t xml:space="preserve">Alte programe comunitare finantate in perioada 2014-2020 </t>
  </si>
  <si>
    <t>68.05.57.02.01</t>
  </si>
  <si>
    <t>Finantare nationala</t>
  </si>
  <si>
    <t>68.05.05</t>
  </si>
  <si>
    <t>Finantare externa nerambursabila</t>
  </si>
  <si>
    <t>68.05.05.01</t>
  </si>
  <si>
    <t>68.05.06</t>
  </si>
  <si>
    <t>FONDURI EXTERNE NERAMBURSABILE</t>
  </si>
  <si>
    <t>50.05.58.02</t>
  </si>
  <si>
    <t>50.05.58.02.01</t>
  </si>
  <si>
    <t>50.05.58.02.02</t>
  </si>
  <si>
    <t>50.05.58.02.03</t>
  </si>
  <si>
    <t>50.05.58.15</t>
  </si>
  <si>
    <t>50.05.58.15.01</t>
  </si>
  <si>
    <t>Alte chelutuieli in domeniul sanatatii</t>
  </si>
  <si>
    <t>50.05.58.15.02</t>
  </si>
  <si>
    <t>Alte institutii si actiuni sanitare</t>
  </si>
  <si>
    <t>50.05.58.15.03</t>
  </si>
  <si>
    <t>50.08</t>
  </si>
  <si>
    <t>50.08.01</t>
  </si>
  <si>
    <t>50.08.58</t>
  </si>
  <si>
    <t>66.08</t>
  </si>
  <si>
    <t>66.08.01</t>
  </si>
  <si>
    <t>66.08.58</t>
  </si>
  <si>
    <t>66.08.58.15</t>
  </si>
  <si>
    <t>66.08.58.15.02</t>
  </si>
  <si>
    <t>66.08.50</t>
  </si>
  <si>
    <t>66.08.50.50</t>
  </si>
  <si>
    <t>lei</t>
  </si>
  <si>
    <t>luna curenta</t>
  </si>
  <si>
    <t>Concediu medical Covid 19</t>
  </si>
  <si>
    <t>achizitii dezinfectanti, masti</t>
  </si>
  <si>
    <t>dif.cf art 218 lit.a HG 438/2020; dif.cf. art.219al 6din HG 140/2018 cu modif.</t>
  </si>
  <si>
    <t>plati conf. art.8 din OUG.43/2020</t>
  </si>
  <si>
    <t>Art 220 din HG 438/2020</t>
  </si>
  <si>
    <t>Carantina si cazuri confirmate Cov.</t>
  </si>
  <si>
    <t>CASA DE ASIGURARI DE SANATATE HUNEDOARA</t>
  </si>
  <si>
    <t>DIRECTOR GENERAL</t>
  </si>
  <si>
    <t>DR. EC. CUMPANASU ECATERINA</t>
  </si>
  <si>
    <t>DIRECTOR ECONOMIC</t>
  </si>
  <si>
    <t>EC. STOICESCU EMILIA</t>
  </si>
  <si>
    <t>CONT DE EXECUTIE COVID CHELTUIELI MARTIE- AUGUST  2020</t>
  </si>
  <si>
    <t>Plati efectuate cumulat 16.03-31.08,din care:</t>
  </si>
  <si>
    <t>achizitii dezinfectanti, masti ,dezinfectie</t>
  </si>
  <si>
    <t>dif.cf art 222 din HG 438/2020</t>
  </si>
  <si>
    <t>justificari perioada martie-iulie</t>
  </si>
  <si>
    <t>justificari august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</si>
</sst>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sz val="10"/>
      <color indexed="1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7" fillId="7" borderId="0" applyNumberFormat="0" applyBorder="0" applyAlignment="0" applyProtection="0"/>
    <xf numFmtId="0" fontId="22" fillId="9" borderId="1" applyNumberFormat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9" borderId="3" applyNumberFormat="0" applyAlignment="0" applyProtection="0"/>
    <xf numFmtId="0" fontId="20" fillId="3" borderId="1" applyNumberFormat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14" borderId="9" applyNumberFormat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164" fontId="5" fillId="0" borderId="10" xfId="54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164" fontId="5" fillId="0" borderId="10" xfId="54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54" applyNumberFormat="1" applyFont="1" applyFill="1" applyBorder="1" applyAlignment="1">
      <alignment wrapText="1"/>
      <protection/>
    </xf>
    <xf numFmtId="164" fontId="2" fillId="0" borderId="10" xfId="54" applyNumberFormat="1" applyFont="1" applyFill="1" applyBorder="1" applyAlignment="1">
      <alignment wrapText="1"/>
      <protection/>
    </xf>
    <xf numFmtId="164" fontId="2" fillId="0" borderId="10" xfId="54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164" fontId="6" fillId="0" borderId="10" xfId="54" applyNumberFormat="1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164" fontId="5" fillId="0" borderId="10" xfId="55" applyNumberFormat="1" applyFont="1" applyFill="1" applyBorder="1" applyAlignment="1">
      <alignment wrapText="1"/>
      <protection/>
    </xf>
    <xf numFmtId="164" fontId="2" fillId="0" borderId="10" xfId="55" applyNumberFormat="1" applyFont="1" applyFill="1" applyBorder="1" applyAlignment="1">
      <alignment wrapText="1"/>
      <protection/>
    </xf>
    <xf numFmtId="49" fontId="9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left" wrapText="1"/>
      <protection/>
    </xf>
    <xf numFmtId="164" fontId="10" fillId="0" borderId="10" xfId="54" applyNumberFormat="1" applyFont="1" applyFill="1" applyBorder="1" applyAlignment="1">
      <alignment wrapText="1"/>
      <protection/>
    </xf>
    <xf numFmtId="4" fontId="2" fillId="0" borderId="10" xfId="54" applyNumberFormat="1" applyFont="1" applyFill="1" applyBorder="1" applyAlignment="1" applyProtection="1">
      <alignment wrapText="1"/>
      <protection/>
    </xf>
    <xf numFmtId="164" fontId="10" fillId="0" borderId="10" xfId="54" applyNumberFormat="1" applyFont="1" applyFill="1" applyBorder="1" applyAlignment="1">
      <alignment horizontal="left" vertical="center" wrapText="1"/>
      <protection/>
    </xf>
    <xf numFmtId="164" fontId="11" fillId="0" borderId="10" xfId="55" applyNumberFormat="1" applyFont="1" applyFill="1" applyBorder="1" applyAlignment="1">
      <alignment horizontal="left" vertical="center" wrapText="1"/>
      <protection/>
    </xf>
    <xf numFmtId="164" fontId="10" fillId="0" borderId="10" xfId="55" applyNumberFormat="1" applyFont="1" applyFill="1" applyBorder="1" applyAlignment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53" applyNumberFormat="1" applyFont="1" applyFill="1" applyBorder="1" applyAlignment="1">
      <alignment vertical="top" wrapText="1"/>
      <protection/>
    </xf>
    <xf numFmtId="164" fontId="5" fillId="0" borderId="10" xfId="56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10" xfId="54" applyNumberFormat="1" applyFont="1" applyFill="1" applyBorder="1" applyAlignment="1">
      <alignment wrapText="1"/>
      <protection/>
    </xf>
    <xf numFmtId="164" fontId="5" fillId="0" borderId="10" xfId="54" applyNumberFormat="1" applyFont="1" applyFill="1" applyBorder="1" applyAlignment="1">
      <alignment/>
      <protection/>
    </xf>
    <xf numFmtId="164" fontId="2" fillId="0" borderId="10" xfId="54" applyNumberFormat="1" applyFont="1" applyFill="1" applyBorder="1" applyAlignment="1">
      <alignment/>
      <protection/>
    </xf>
    <xf numFmtId="3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>
      <alignment/>
    </xf>
    <xf numFmtId="4" fontId="5" fillId="0" borderId="10" xfId="55" applyNumberFormat="1" applyFont="1" applyFill="1" applyBorder="1" applyAlignment="1" applyProtection="1">
      <alignment horizontal="right" wrapText="1"/>
      <protection/>
    </xf>
    <xf numFmtId="4" fontId="5" fillId="0" borderId="10" xfId="55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2" fillId="0" borderId="10" xfId="55" applyNumberFormat="1" applyFont="1" applyFill="1" applyBorder="1" applyAlignment="1" applyProtection="1">
      <alignment horizontal="right" wrapText="1"/>
      <protection/>
    </xf>
    <xf numFmtId="4" fontId="7" fillId="0" borderId="10" xfId="55" applyNumberFormat="1" applyFont="1" applyFill="1" applyBorder="1" applyAlignment="1">
      <alignment horizontal="right" wrapText="1"/>
      <protection/>
    </xf>
    <xf numFmtId="4" fontId="8" fillId="0" borderId="10" xfId="0" applyNumberFormat="1" applyFont="1" applyFill="1" applyBorder="1" applyAlignment="1">
      <alignment horizontal="right"/>
    </xf>
    <xf numFmtId="4" fontId="5" fillId="0" borderId="10" xfId="55" applyNumberFormat="1" applyFont="1" applyFill="1" applyBorder="1" applyAlignment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55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4" fontId="2" fillId="0" borderId="10" xfId="44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" xfId="52"/>
    <cellStyle name="Normal_buget 2004 cf lg 507 2003 CU DEBL10% MAI cu virari" xfId="53"/>
    <cellStyle name="Normal_BUGET RECTIFICARE OUG 89 VIRARI FINALE" xfId="54"/>
    <cellStyle name="Normal_BUGET RECTIFICARE OUG 89 VIRARI FINALE_12.Cont executie CHELTUIELI DECEMBRIE 2014" xfId="55"/>
    <cellStyle name="Normal_LG 216 CALCULE BVC 2001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G212"/>
  <sheetViews>
    <sheetView tabSelected="1" zoomScale="90" zoomScaleNormal="90" zoomScalePageLayoutView="0" workbookViewId="0" topLeftCell="A1">
      <pane xSplit="3" ySplit="6" topLeftCell="D168" activePane="bottomRight" state="frozen"/>
      <selection pane="topLeft" activeCell="G7" sqref="G7:H209"/>
      <selection pane="topRight" activeCell="G7" sqref="G7:H209"/>
      <selection pane="bottomLeft" activeCell="G7" sqref="G7:H209"/>
      <selection pane="bottomRight" activeCell="F179" sqref="F179"/>
    </sheetView>
  </sheetViews>
  <sheetFormatPr defaultColWidth="9.140625" defaultRowHeight="12.75"/>
  <cols>
    <col min="1" max="1" width="14.28125" style="1" customWidth="1"/>
    <col min="2" max="2" width="66.140625" style="4" customWidth="1"/>
    <col min="3" max="3" width="7.8515625" style="4" customWidth="1"/>
    <col min="4" max="4" width="24.8515625" style="4" customWidth="1"/>
    <col min="5" max="5" width="16.7109375" style="5" customWidth="1"/>
    <col min="6" max="6" width="32.28125" style="5" customWidth="1"/>
    <col min="7" max="7" width="30.8515625" style="5" customWidth="1"/>
    <col min="8" max="8" width="3.421875" style="5" hidden="1" customWidth="1"/>
    <col min="9" max="9" width="0.71875" style="5" customWidth="1"/>
    <col min="10" max="10" width="9.140625" style="5" hidden="1" customWidth="1"/>
    <col min="11" max="16384" width="9.140625" style="5" customWidth="1"/>
  </cols>
  <sheetData>
    <row r="1" spans="2:3" ht="17.25">
      <c r="B1" s="2" t="s">
        <v>303</v>
      </c>
      <c r="C1" s="3"/>
    </row>
    <row r="2" spans="2:3" ht="15">
      <c r="B2" s="3" t="s">
        <v>298</v>
      </c>
      <c r="C2" s="3"/>
    </row>
    <row r="3" spans="2:3" ht="15">
      <c r="B3" s="3"/>
      <c r="C3" s="3"/>
    </row>
    <row r="4" spans="4:7" ht="15">
      <c r="D4" s="59"/>
      <c r="G4" s="63" t="s">
        <v>290</v>
      </c>
    </row>
    <row r="5" spans="1:7" s="8" customFormat="1" ht="30">
      <c r="A5" s="6" t="s">
        <v>0</v>
      </c>
      <c r="B5" s="7" t="s">
        <v>1</v>
      </c>
      <c r="C5" s="7"/>
      <c r="D5" s="7" t="s">
        <v>304</v>
      </c>
      <c r="E5" s="7" t="s">
        <v>291</v>
      </c>
      <c r="F5" s="7" t="s">
        <v>307</v>
      </c>
      <c r="G5" s="7" t="s">
        <v>308</v>
      </c>
    </row>
    <row r="6" spans="1:7" ht="15">
      <c r="A6" s="9"/>
      <c r="B6" s="10" t="s">
        <v>3</v>
      </c>
      <c r="C6" s="10"/>
      <c r="D6" s="11"/>
      <c r="E6" s="60"/>
      <c r="F6" s="60"/>
      <c r="G6" s="60"/>
    </row>
    <row r="7" spans="1:7" s="14" customFormat="1" ht="16.5" customHeight="1">
      <c r="A7" s="12" t="s">
        <v>16</v>
      </c>
      <c r="B7" s="13" t="s">
        <v>4</v>
      </c>
      <c r="C7" s="48">
        <f>+C8+C16</f>
        <v>0</v>
      </c>
      <c r="D7" s="48">
        <f>+D8+D16</f>
        <v>62437728.02</v>
      </c>
      <c r="E7" s="48">
        <f>+E8+E16</f>
        <v>13962250.57</v>
      </c>
      <c r="F7" s="61"/>
      <c r="G7" s="61"/>
    </row>
    <row r="8" spans="1:7" s="14" customFormat="1" ht="15">
      <c r="A8" s="12" t="s">
        <v>18</v>
      </c>
      <c r="B8" s="15" t="s">
        <v>5</v>
      </c>
      <c r="C8" s="49">
        <f>+C9+C10+C13+C11+C12+C15+C172+C14</f>
        <v>0</v>
      </c>
      <c r="D8" s="49">
        <f>+D9+D10+D13+D11+D12+D15+D172+D14</f>
        <v>62437728.02</v>
      </c>
      <c r="E8" s="49">
        <f>+E9+E10+E13+E11+E12+E15+E172+E14</f>
        <v>13962250.57</v>
      </c>
      <c r="F8" s="61"/>
      <c r="G8" s="61"/>
    </row>
    <row r="9" spans="1:7" s="14" customFormat="1" ht="15">
      <c r="A9" s="12" t="s">
        <v>20</v>
      </c>
      <c r="B9" s="15" t="s">
        <v>6</v>
      </c>
      <c r="C9" s="49">
        <f>+C23</f>
        <v>0</v>
      </c>
      <c r="D9" s="49">
        <f>+D23</f>
        <v>9450</v>
      </c>
      <c r="E9" s="49">
        <f>+E23</f>
        <v>0</v>
      </c>
      <c r="F9" s="61"/>
      <c r="G9" s="61"/>
    </row>
    <row r="10" spans="1:7" s="14" customFormat="1" ht="16.5" customHeight="1">
      <c r="A10" s="12" t="s">
        <v>21</v>
      </c>
      <c r="B10" s="15" t="s">
        <v>7</v>
      </c>
      <c r="C10" s="49">
        <f>+C44</f>
        <v>0</v>
      </c>
      <c r="D10" s="49">
        <f>+D44</f>
        <v>45166624.02</v>
      </c>
      <c r="E10" s="49">
        <f>+E44</f>
        <v>7057182.57</v>
      </c>
      <c r="F10" s="61"/>
      <c r="G10" s="61"/>
    </row>
    <row r="11" spans="1:7" s="14" customFormat="1" ht="15">
      <c r="A11" s="12" t="s">
        <v>23</v>
      </c>
      <c r="B11" s="15" t="s">
        <v>8</v>
      </c>
      <c r="C11" s="49">
        <f>+C72</f>
        <v>0</v>
      </c>
      <c r="D11" s="49">
        <f>+D72</f>
        <v>0</v>
      </c>
      <c r="E11" s="49">
        <f>+E72</f>
        <v>0</v>
      </c>
      <c r="F11" s="61"/>
      <c r="G11" s="61"/>
    </row>
    <row r="12" spans="1:7" s="14" customFormat="1" ht="30">
      <c r="A12" s="12" t="s">
        <v>24</v>
      </c>
      <c r="B12" s="15" t="s">
        <v>9</v>
      </c>
      <c r="C12" s="49">
        <f>C173</f>
        <v>0</v>
      </c>
      <c r="D12" s="49">
        <f>D173</f>
        <v>16506115</v>
      </c>
      <c r="E12" s="49">
        <f>E173</f>
        <v>6905068</v>
      </c>
      <c r="F12" s="61"/>
      <c r="G12" s="61"/>
    </row>
    <row r="13" spans="1:7" s="14" customFormat="1" ht="16.5" customHeight="1">
      <c r="A13" s="12" t="s">
        <v>25</v>
      </c>
      <c r="B13" s="15" t="s">
        <v>10</v>
      </c>
      <c r="C13" s="49">
        <f>C184</f>
        <v>0</v>
      </c>
      <c r="D13" s="49">
        <f>D184</f>
        <v>755539</v>
      </c>
      <c r="E13" s="49">
        <f>E184</f>
        <v>0</v>
      </c>
      <c r="F13" s="61"/>
      <c r="G13" s="61"/>
    </row>
    <row r="14" spans="1:7" s="14" customFormat="1" ht="30">
      <c r="A14" s="12" t="s">
        <v>27</v>
      </c>
      <c r="B14" s="15" t="s">
        <v>11</v>
      </c>
      <c r="C14" s="49">
        <f>C191</f>
        <v>0</v>
      </c>
      <c r="D14" s="49">
        <f>D191</f>
        <v>0</v>
      </c>
      <c r="E14" s="49">
        <f>E191</f>
        <v>0</v>
      </c>
      <c r="F14" s="61"/>
      <c r="G14" s="61"/>
    </row>
    <row r="15" spans="1:7" s="14" customFormat="1" ht="16.5" customHeight="1">
      <c r="A15" s="12" t="s">
        <v>29</v>
      </c>
      <c r="B15" s="15" t="s">
        <v>13</v>
      </c>
      <c r="C15" s="49">
        <f>C75</f>
        <v>0</v>
      </c>
      <c r="D15" s="49">
        <f>D75</f>
        <v>0</v>
      </c>
      <c r="E15" s="49">
        <f>E75</f>
        <v>0</v>
      </c>
      <c r="F15" s="61"/>
      <c r="G15" s="61"/>
    </row>
    <row r="16" spans="1:7" s="14" customFormat="1" ht="16.5" customHeight="1">
      <c r="A16" s="12" t="s">
        <v>31</v>
      </c>
      <c r="B16" s="15" t="s">
        <v>14</v>
      </c>
      <c r="C16" s="49">
        <f aca="true" t="shared" si="0" ref="C16:E17">C78</f>
        <v>0</v>
      </c>
      <c r="D16" s="49">
        <f t="shared" si="0"/>
        <v>0</v>
      </c>
      <c r="E16" s="49">
        <f t="shared" si="0"/>
        <v>0</v>
      </c>
      <c r="F16" s="61"/>
      <c r="G16" s="61"/>
    </row>
    <row r="17" spans="1:7" s="14" customFormat="1" ht="15">
      <c r="A17" s="12" t="s">
        <v>33</v>
      </c>
      <c r="B17" s="15" t="s">
        <v>15</v>
      </c>
      <c r="C17" s="49">
        <f t="shared" si="0"/>
        <v>0</v>
      </c>
      <c r="D17" s="49">
        <f t="shared" si="0"/>
        <v>0</v>
      </c>
      <c r="E17" s="49">
        <f t="shared" si="0"/>
        <v>0</v>
      </c>
      <c r="F17" s="61"/>
      <c r="G17" s="61"/>
    </row>
    <row r="18" spans="1:7" s="14" customFormat="1" ht="30">
      <c r="A18" s="12" t="s">
        <v>35</v>
      </c>
      <c r="B18" s="15" t="s">
        <v>17</v>
      </c>
      <c r="C18" s="49">
        <f>C172+C190</f>
        <v>0</v>
      </c>
      <c r="D18" s="49">
        <f>D172+D190</f>
        <v>0</v>
      </c>
      <c r="E18" s="49">
        <f>E172+E190</f>
        <v>0</v>
      </c>
      <c r="F18" s="61"/>
      <c r="G18" s="61"/>
    </row>
    <row r="19" spans="1:7" s="14" customFormat="1" ht="16.5" customHeight="1">
      <c r="A19" s="12" t="s">
        <v>37</v>
      </c>
      <c r="B19" s="15" t="s">
        <v>19</v>
      </c>
      <c r="C19" s="49">
        <f>+C20+C16</f>
        <v>0</v>
      </c>
      <c r="D19" s="49">
        <f>+D20+D16</f>
        <v>62437728.02</v>
      </c>
      <c r="E19" s="49">
        <f>+E20+E16</f>
        <v>13962250.57</v>
      </c>
      <c r="F19" s="61"/>
      <c r="G19" s="61"/>
    </row>
    <row r="20" spans="1:7" s="14" customFormat="1" ht="15">
      <c r="A20" s="12" t="s">
        <v>39</v>
      </c>
      <c r="B20" s="15" t="s">
        <v>5</v>
      </c>
      <c r="C20" s="49">
        <f>C9+C10+C11+C12+C13+C15+C172+C14</f>
        <v>0</v>
      </c>
      <c r="D20" s="49">
        <f>D9+D10+D11+D12+D13+D15+D172+D14</f>
        <v>62437728.02</v>
      </c>
      <c r="E20" s="49">
        <f>E9+E10+E11+E12+E13+E15+E172+E14</f>
        <v>13962250.57</v>
      </c>
      <c r="F20" s="61"/>
      <c r="G20" s="61"/>
    </row>
    <row r="21" spans="1:7" s="14" customFormat="1" ht="16.5" customHeight="1">
      <c r="A21" s="16" t="s">
        <v>41</v>
      </c>
      <c r="B21" s="15" t="s">
        <v>22</v>
      </c>
      <c r="C21" s="49">
        <f>+C22+C78+C172</f>
        <v>0</v>
      </c>
      <c r="D21" s="49">
        <f>+D22+D78+D172</f>
        <v>61682189.02</v>
      </c>
      <c r="E21" s="49">
        <f>+E22+E78+E172</f>
        <v>13962250.57</v>
      </c>
      <c r="F21" s="61"/>
      <c r="G21" s="61"/>
    </row>
    <row r="22" spans="1:7" s="14" customFormat="1" ht="16.5" customHeight="1">
      <c r="A22" s="12" t="s">
        <v>43</v>
      </c>
      <c r="B22" s="15" t="s">
        <v>5</v>
      </c>
      <c r="C22" s="49">
        <f>+C23+C44+C72+C173+C75+C191</f>
        <v>0</v>
      </c>
      <c r="D22" s="49">
        <f>+D23+D44+D72+D173+D75+D191</f>
        <v>61682189.02</v>
      </c>
      <c r="E22" s="49">
        <f>+E23+E44+E72+E173+E75+E191</f>
        <v>13962250.57</v>
      </c>
      <c r="F22" s="61"/>
      <c r="G22" s="61"/>
    </row>
    <row r="23" spans="1:7" s="14" customFormat="1" ht="15">
      <c r="A23" s="12" t="s">
        <v>45</v>
      </c>
      <c r="B23" s="15" t="s">
        <v>6</v>
      </c>
      <c r="C23" s="49">
        <f>+C24+C36+C34</f>
        <v>0</v>
      </c>
      <c r="D23" s="49">
        <f>+D24+D36+D34</f>
        <v>9450</v>
      </c>
      <c r="E23" s="49">
        <f>+E24+E36+E34</f>
        <v>0</v>
      </c>
      <c r="F23" s="61"/>
      <c r="G23" s="61"/>
    </row>
    <row r="24" spans="1:7" s="14" customFormat="1" ht="16.5" customHeight="1">
      <c r="A24" s="12" t="s">
        <v>47</v>
      </c>
      <c r="B24" s="15" t="s">
        <v>26</v>
      </c>
      <c r="C24" s="49">
        <f>C25+C28+C29+C30+C32+C26+C27+C31</f>
        <v>0</v>
      </c>
      <c r="D24" s="49">
        <f>D25+D28+D29+D30+D32+D26+D27+D31</f>
        <v>9450</v>
      </c>
      <c r="E24" s="49">
        <f>E25+E28+E29+E30+E32+E26+E27+E31</f>
        <v>0</v>
      </c>
      <c r="F24" s="61"/>
      <c r="G24" s="61"/>
    </row>
    <row r="25" spans="1:7" s="14" customFormat="1" ht="16.5" customHeight="1">
      <c r="A25" s="17" t="s">
        <v>49</v>
      </c>
      <c r="B25" s="18" t="s">
        <v>28</v>
      </c>
      <c r="C25" s="50"/>
      <c r="D25" s="39"/>
      <c r="E25" s="61"/>
      <c r="F25" s="61"/>
      <c r="G25" s="61"/>
    </row>
    <row r="26" spans="1:7" s="14" customFormat="1" ht="15">
      <c r="A26" s="17" t="s">
        <v>51</v>
      </c>
      <c r="B26" s="18" t="s">
        <v>30</v>
      </c>
      <c r="C26" s="50"/>
      <c r="D26" s="39"/>
      <c r="E26" s="61"/>
      <c r="F26" s="61"/>
      <c r="G26" s="61"/>
    </row>
    <row r="27" spans="1:7" s="14" customFormat="1" ht="15">
      <c r="A27" s="17" t="s">
        <v>53</v>
      </c>
      <c r="B27" s="18" t="s">
        <v>32</v>
      </c>
      <c r="C27" s="50"/>
      <c r="D27" s="39"/>
      <c r="E27" s="61"/>
      <c r="F27" s="61"/>
      <c r="G27" s="61"/>
    </row>
    <row r="28" spans="1:7" s="14" customFormat="1" ht="16.5" customHeight="1">
      <c r="A28" s="17" t="s">
        <v>55</v>
      </c>
      <c r="B28" s="19" t="s">
        <v>34</v>
      </c>
      <c r="C28" s="50"/>
      <c r="D28" s="39"/>
      <c r="E28" s="61"/>
      <c r="F28" s="61"/>
      <c r="G28" s="61"/>
    </row>
    <row r="29" spans="1:7" s="14" customFormat="1" ht="16.5" customHeight="1">
      <c r="A29" s="17" t="s">
        <v>57</v>
      </c>
      <c r="B29" s="19" t="s">
        <v>36</v>
      </c>
      <c r="C29" s="50"/>
      <c r="D29" s="39"/>
      <c r="E29" s="61"/>
      <c r="F29" s="61"/>
      <c r="G29" s="61"/>
    </row>
    <row r="30" spans="1:7" ht="16.5" customHeight="1">
      <c r="A30" s="17" t="s">
        <v>59</v>
      </c>
      <c r="B30" s="19" t="s">
        <v>38</v>
      </c>
      <c r="C30" s="50"/>
      <c r="D30" s="39"/>
      <c r="E30" s="60"/>
      <c r="F30" s="60"/>
      <c r="G30" s="60"/>
    </row>
    <row r="31" spans="1:7" ht="16.5" customHeight="1">
      <c r="A31" s="17" t="s">
        <v>60</v>
      </c>
      <c r="B31" s="19" t="s">
        <v>40</v>
      </c>
      <c r="C31" s="50"/>
      <c r="D31" s="39"/>
      <c r="E31" s="60"/>
      <c r="F31" s="60"/>
      <c r="G31" s="60"/>
    </row>
    <row r="32" spans="1:7" ht="16.5" customHeight="1">
      <c r="A32" s="17" t="s">
        <v>62</v>
      </c>
      <c r="B32" s="19" t="s">
        <v>42</v>
      </c>
      <c r="C32" s="50"/>
      <c r="D32" s="39">
        <v>9450</v>
      </c>
      <c r="E32" s="60">
        <v>0</v>
      </c>
      <c r="F32" s="60" t="s">
        <v>292</v>
      </c>
      <c r="G32" s="60" t="s">
        <v>292</v>
      </c>
    </row>
    <row r="33" spans="1:7" ht="16.5" customHeight="1">
      <c r="A33" s="17"/>
      <c r="B33" s="19" t="s">
        <v>44</v>
      </c>
      <c r="C33" s="50"/>
      <c r="D33" s="39"/>
      <c r="E33" s="60"/>
      <c r="F33" s="60"/>
      <c r="G33" s="60"/>
    </row>
    <row r="34" spans="1:7" ht="16.5" customHeight="1">
      <c r="A34" s="17" t="s">
        <v>64</v>
      </c>
      <c r="B34" s="15" t="s">
        <v>46</v>
      </c>
      <c r="C34" s="50">
        <f>C35</f>
        <v>0</v>
      </c>
      <c r="D34" s="50">
        <f>D35</f>
        <v>0</v>
      </c>
      <c r="E34" s="50">
        <f>E35</f>
        <v>0</v>
      </c>
      <c r="F34" s="60"/>
      <c r="G34" s="60"/>
    </row>
    <row r="35" spans="1:7" ht="16.5" customHeight="1">
      <c r="A35" s="17" t="s">
        <v>66</v>
      </c>
      <c r="B35" s="19" t="s">
        <v>48</v>
      </c>
      <c r="C35" s="50"/>
      <c r="D35" s="39"/>
      <c r="E35" s="60"/>
      <c r="F35" s="60"/>
      <c r="G35" s="60"/>
    </row>
    <row r="36" spans="1:7" ht="16.5" customHeight="1">
      <c r="A36" s="12" t="s">
        <v>68</v>
      </c>
      <c r="B36" s="15" t="s">
        <v>50</v>
      </c>
      <c r="C36" s="49">
        <f>+C37+C38+C39+C40+C41+C42+C43</f>
        <v>0</v>
      </c>
      <c r="D36" s="49">
        <f>+D37+D38+D39+D40+D41+D42+D43</f>
        <v>0</v>
      </c>
      <c r="E36" s="49">
        <f>+E37+E38+E39+E40+E41+E42+E43</f>
        <v>0</v>
      </c>
      <c r="F36" s="60"/>
      <c r="G36" s="60"/>
    </row>
    <row r="37" spans="1:7" ht="16.5" customHeight="1">
      <c r="A37" s="17" t="s">
        <v>70</v>
      </c>
      <c r="B37" s="19" t="s">
        <v>52</v>
      </c>
      <c r="C37" s="50"/>
      <c r="D37" s="39"/>
      <c r="E37" s="60"/>
      <c r="F37" s="60"/>
      <c r="G37" s="60"/>
    </row>
    <row r="38" spans="1:7" ht="16.5" customHeight="1">
      <c r="A38" s="17" t="s">
        <v>72</v>
      </c>
      <c r="B38" s="19" t="s">
        <v>54</v>
      </c>
      <c r="C38" s="50"/>
      <c r="D38" s="39"/>
      <c r="E38" s="60"/>
      <c r="F38" s="60"/>
      <c r="G38" s="60"/>
    </row>
    <row r="39" spans="1:7" s="14" customFormat="1" ht="16.5" customHeight="1">
      <c r="A39" s="17" t="s">
        <v>74</v>
      </c>
      <c r="B39" s="19" t="s">
        <v>56</v>
      </c>
      <c r="C39" s="50"/>
      <c r="D39" s="39"/>
      <c r="E39" s="61"/>
      <c r="F39" s="61"/>
      <c r="G39" s="61"/>
    </row>
    <row r="40" spans="1:7" ht="16.5" customHeight="1">
      <c r="A40" s="17" t="s">
        <v>76</v>
      </c>
      <c r="B40" s="20" t="s">
        <v>58</v>
      </c>
      <c r="C40" s="50"/>
      <c r="D40" s="39"/>
      <c r="E40" s="60"/>
      <c r="F40" s="60"/>
      <c r="G40" s="60"/>
    </row>
    <row r="41" spans="1:7" ht="16.5" customHeight="1">
      <c r="A41" s="17" t="s">
        <v>78</v>
      </c>
      <c r="B41" s="20" t="s">
        <v>2</v>
      </c>
      <c r="C41" s="50"/>
      <c r="D41" s="39"/>
      <c r="E41" s="60"/>
      <c r="F41" s="60"/>
      <c r="G41" s="60"/>
    </row>
    <row r="42" spans="1:7" ht="16.5" customHeight="1">
      <c r="A42" s="17" t="s">
        <v>80</v>
      </c>
      <c r="B42" s="20" t="s">
        <v>61</v>
      </c>
      <c r="C42" s="50"/>
      <c r="D42" s="39"/>
      <c r="E42" s="60"/>
      <c r="F42" s="60"/>
      <c r="G42" s="60"/>
    </row>
    <row r="43" spans="1:7" ht="16.5" customHeight="1">
      <c r="A43" s="17" t="s">
        <v>82</v>
      </c>
      <c r="B43" s="20" t="s">
        <v>63</v>
      </c>
      <c r="C43" s="50"/>
      <c r="D43" s="39"/>
      <c r="E43" s="60"/>
      <c r="F43" s="60"/>
      <c r="G43" s="60"/>
    </row>
    <row r="44" spans="1:7" ht="16.5" customHeight="1">
      <c r="A44" s="12" t="s">
        <v>84</v>
      </c>
      <c r="B44" s="15" t="s">
        <v>7</v>
      </c>
      <c r="C44" s="49">
        <f>+C45+C59+C58+C61+C64+C66+C67+C69+C65+C68</f>
        <v>0</v>
      </c>
      <c r="D44" s="49">
        <f>+D45+D59+D58+D61+D64+D66+D67+D69+D65+D68</f>
        <v>45166624.02</v>
      </c>
      <c r="E44" s="49">
        <f>+E45+E59+E58+E61+E64+E66+E67+E69+E65+E68</f>
        <v>7057182.57</v>
      </c>
      <c r="F44" s="60"/>
      <c r="G44" s="60"/>
    </row>
    <row r="45" spans="1:7" ht="16.5" customHeight="1">
      <c r="A45" s="12" t="s">
        <v>86</v>
      </c>
      <c r="B45" s="15" t="s">
        <v>65</v>
      </c>
      <c r="C45" s="49">
        <f>+C46+C47+C48+C49+C50+C51+C52+C53+C55</f>
        <v>0</v>
      </c>
      <c r="D45" s="49">
        <f>+D46+D47+D48+D49+D50+D51+D52+D53+D55</f>
        <v>45166624.02</v>
      </c>
      <c r="E45" s="49">
        <f>+E46+E47+E48+E49+E50+E51+E52+E53+E55</f>
        <v>7057182.57</v>
      </c>
      <c r="F45" s="60"/>
      <c r="G45" s="60"/>
    </row>
    <row r="46" spans="1:7" s="14" customFormat="1" ht="16.5" customHeight="1">
      <c r="A46" s="17" t="s">
        <v>88</v>
      </c>
      <c r="B46" s="19" t="s">
        <v>67</v>
      </c>
      <c r="C46" s="50"/>
      <c r="D46" s="39"/>
      <c r="E46" s="61"/>
      <c r="F46" s="61"/>
      <c r="G46" s="61"/>
    </row>
    <row r="47" spans="1:7" s="14" customFormat="1" ht="16.5" customHeight="1">
      <c r="A47" s="17" t="s">
        <v>90</v>
      </c>
      <c r="B47" s="19" t="s">
        <v>69</v>
      </c>
      <c r="C47" s="50"/>
      <c r="D47" s="39"/>
      <c r="E47" s="61"/>
      <c r="F47" s="61"/>
      <c r="G47" s="61"/>
    </row>
    <row r="48" spans="1:7" ht="16.5" customHeight="1">
      <c r="A48" s="17" t="s">
        <v>92</v>
      </c>
      <c r="B48" s="19" t="s">
        <v>71</v>
      </c>
      <c r="C48" s="50"/>
      <c r="D48" s="39"/>
      <c r="E48" s="60"/>
      <c r="F48" s="60"/>
      <c r="G48" s="60"/>
    </row>
    <row r="49" spans="1:7" ht="16.5" customHeight="1">
      <c r="A49" s="17" t="s">
        <v>94</v>
      </c>
      <c r="B49" s="19" t="s">
        <v>73</v>
      </c>
      <c r="C49" s="50"/>
      <c r="D49" s="39"/>
      <c r="E49" s="60"/>
      <c r="F49" s="60"/>
      <c r="G49" s="60"/>
    </row>
    <row r="50" spans="1:7" ht="16.5" customHeight="1">
      <c r="A50" s="17" t="s">
        <v>96</v>
      </c>
      <c r="B50" s="19" t="s">
        <v>75</v>
      </c>
      <c r="C50" s="50"/>
      <c r="D50" s="39"/>
      <c r="E50" s="60"/>
      <c r="F50" s="60"/>
      <c r="G50" s="60"/>
    </row>
    <row r="51" spans="1:7" ht="16.5" customHeight="1">
      <c r="A51" s="17" t="s">
        <v>98</v>
      </c>
      <c r="B51" s="19" t="s">
        <v>77</v>
      </c>
      <c r="C51" s="50"/>
      <c r="D51" s="39"/>
      <c r="E51" s="60"/>
      <c r="F51" s="60"/>
      <c r="G51" s="60"/>
    </row>
    <row r="52" spans="1:7" ht="16.5" customHeight="1">
      <c r="A52" s="17" t="s">
        <v>100</v>
      </c>
      <c r="B52" s="19" t="s">
        <v>79</v>
      </c>
      <c r="C52" s="50"/>
      <c r="D52" s="39"/>
      <c r="E52" s="60"/>
      <c r="F52" s="60"/>
      <c r="G52" s="60"/>
    </row>
    <row r="53" spans="1:7" ht="16.5" customHeight="1">
      <c r="A53" s="12" t="s">
        <v>102</v>
      </c>
      <c r="B53" s="15" t="s">
        <v>81</v>
      </c>
      <c r="C53" s="52">
        <f>+C54+C89</f>
        <v>0</v>
      </c>
      <c r="D53" s="52">
        <f>+D54+D89</f>
        <v>45166624.02</v>
      </c>
      <c r="E53" s="52">
        <f>+E54+E89</f>
        <v>7057182.57</v>
      </c>
      <c r="F53" s="60"/>
      <c r="G53" s="60"/>
    </row>
    <row r="54" spans="1:7" ht="16.5" customHeight="1">
      <c r="A54" s="22" t="s">
        <v>104</v>
      </c>
      <c r="B54" s="23" t="s">
        <v>83</v>
      </c>
      <c r="C54" s="53"/>
      <c r="D54" s="39">
        <f>17226.49+4610.04+1000</f>
        <v>22836.530000000002</v>
      </c>
      <c r="E54" s="60">
        <v>1000</v>
      </c>
      <c r="F54" s="60" t="s">
        <v>293</v>
      </c>
      <c r="G54" s="66" t="s">
        <v>305</v>
      </c>
    </row>
    <row r="55" spans="1:7" s="14" customFormat="1" ht="16.5" customHeight="1">
      <c r="A55" s="17" t="s">
        <v>106</v>
      </c>
      <c r="B55" s="19" t="s">
        <v>85</v>
      </c>
      <c r="C55" s="50"/>
      <c r="D55" s="39"/>
      <c r="E55" s="61"/>
      <c r="F55" s="61"/>
      <c r="G55" s="61"/>
    </row>
    <row r="56" spans="1:7" s="21" customFormat="1" ht="16.5" customHeight="1">
      <c r="A56" s="17"/>
      <c r="B56" s="19" t="s">
        <v>87</v>
      </c>
      <c r="C56" s="50"/>
      <c r="D56" s="39"/>
      <c r="E56" s="62"/>
      <c r="F56" s="62"/>
      <c r="G56" s="62"/>
    </row>
    <row r="57" spans="1:7" ht="16.5" customHeight="1">
      <c r="A57" s="17"/>
      <c r="B57" s="19" t="s">
        <v>89</v>
      </c>
      <c r="C57" s="50"/>
      <c r="D57" s="39"/>
      <c r="E57" s="60"/>
      <c r="F57" s="60"/>
      <c r="G57" s="60"/>
    </row>
    <row r="58" spans="1:7" s="14" customFormat="1" ht="16.5" customHeight="1">
      <c r="A58" s="12" t="s">
        <v>110</v>
      </c>
      <c r="B58" s="19" t="s">
        <v>91</v>
      </c>
      <c r="C58" s="50"/>
      <c r="D58" s="39"/>
      <c r="E58" s="61"/>
      <c r="F58" s="61"/>
      <c r="G58" s="61"/>
    </row>
    <row r="59" spans="1:7" s="14" customFormat="1" ht="16.5" customHeight="1">
      <c r="A59" s="12" t="s">
        <v>112</v>
      </c>
      <c r="B59" s="15" t="s">
        <v>93</v>
      </c>
      <c r="C59" s="54">
        <f>+C60</f>
        <v>0</v>
      </c>
      <c r="D59" s="54">
        <f>+D60</f>
        <v>0</v>
      </c>
      <c r="E59" s="54">
        <f>+E60</f>
        <v>0</v>
      </c>
      <c r="F59" s="61"/>
      <c r="G59" s="61"/>
    </row>
    <row r="60" spans="1:7" s="14" customFormat="1" ht="16.5" customHeight="1">
      <c r="A60" s="17" t="s">
        <v>114</v>
      </c>
      <c r="B60" s="19" t="s">
        <v>95</v>
      </c>
      <c r="C60" s="50"/>
      <c r="D60" s="39"/>
      <c r="E60" s="61"/>
      <c r="F60" s="61"/>
      <c r="G60" s="61"/>
    </row>
    <row r="61" spans="1:7" s="14" customFormat="1" ht="16.5" customHeight="1">
      <c r="A61" s="12" t="s">
        <v>116</v>
      </c>
      <c r="B61" s="15" t="s">
        <v>97</v>
      </c>
      <c r="C61" s="49">
        <f>+C62+C63</f>
        <v>0</v>
      </c>
      <c r="D61" s="49">
        <f>+D62+D63</f>
        <v>0</v>
      </c>
      <c r="E61" s="49">
        <f>+E62+E63</f>
        <v>0</v>
      </c>
      <c r="F61" s="61"/>
      <c r="G61" s="61"/>
    </row>
    <row r="62" spans="1:7" ht="16.5" customHeight="1">
      <c r="A62" s="12" t="s">
        <v>117</v>
      </c>
      <c r="B62" s="19" t="s">
        <v>99</v>
      </c>
      <c r="C62" s="50"/>
      <c r="D62" s="39"/>
      <c r="E62" s="60"/>
      <c r="F62" s="60"/>
      <c r="G62" s="60"/>
    </row>
    <row r="63" spans="1:7" s="14" customFormat="1" ht="16.5" customHeight="1">
      <c r="A63" s="12" t="s">
        <v>119</v>
      </c>
      <c r="B63" s="19" t="s">
        <v>101</v>
      </c>
      <c r="C63" s="50"/>
      <c r="D63" s="39"/>
      <c r="E63" s="61"/>
      <c r="F63" s="61"/>
      <c r="G63" s="61"/>
    </row>
    <row r="64" spans="1:7" ht="16.5" customHeight="1">
      <c r="A64" s="17" t="s">
        <v>121</v>
      </c>
      <c r="B64" s="19" t="s">
        <v>103</v>
      </c>
      <c r="C64" s="50"/>
      <c r="D64" s="39"/>
      <c r="E64" s="60"/>
      <c r="F64" s="60"/>
      <c r="G64" s="60"/>
    </row>
    <row r="65" spans="1:7" ht="16.5" customHeight="1">
      <c r="A65" s="17" t="s">
        <v>122</v>
      </c>
      <c r="B65" s="18" t="s">
        <v>105</v>
      </c>
      <c r="C65" s="50"/>
      <c r="D65" s="39"/>
      <c r="E65" s="60"/>
      <c r="F65" s="60"/>
      <c r="G65" s="60"/>
    </row>
    <row r="66" spans="1:7" ht="16.5" customHeight="1">
      <c r="A66" s="17" t="s">
        <v>124</v>
      </c>
      <c r="B66" s="19" t="s">
        <v>107</v>
      </c>
      <c r="C66" s="50"/>
      <c r="D66" s="39"/>
      <c r="E66" s="60"/>
      <c r="F66" s="60"/>
      <c r="G66" s="60"/>
    </row>
    <row r="67" spans="1:7" ht="16.5" customHeight="1">
      <c r="A67" s="17" t="s">
        <v>126</v>
      </c>
      <c r="B67" s="19" t="s">
        <v>108</v>
      </c>
      <c r="C67" s="50"/>
      <c r="D67" s="39"/>
      <c r="E67" s="60"/>
      <c r="F67" s="60"/>
      <c r="G67" s="60"/>
    </row>
    <row r="68" spans="1:7" ht="30">
      <c r="A68" s="17" t="s">
        <v>127</v>
      </c>
      <c r="B68" s="19" t="s">
        <v>109</v>
      </c>
      <c r="C68" s="50"/>
      <c r="D68" s="39"/>
      <c r="E68" s="60"/>
      <c r="F68" s="60"/>
      <c r="G68" s="60"/>
    </row>
    <row r="69" spans="1:7" ht="16.5" customHeight="1">
      <c r="A69" s="12" t="s">
        <v>128</v>
      </c>
      <c r="B69" s="15" t="s">
        <v>111</v>
      </c>
      <c r="C69" s="54">
        <f>+C70+C71</f>
        <v>0</v>
      </c>
      <c r="D69" s="54">
        <f>+D70+D71</f>
        <v>0</v>
      </c>
      <c r="E69" s="54">
        <f>+E70+E71</f>
        <v>0</v>
      </c>
      <c r="F69" s="60"/>
      <c r="G69" s="60"/>
    </row>
    <row r="70" spans="1:7" ht="16.5" customHeight="1">
      <c r="A70" s="17" t="s">
        <v>130</v>
      </c>
      <c r="B70" s="19" t="s">
        <v>113</v>
      </c>
      <c r="C70" s="50"/>
      <c r="D70" s="39"/>
      <c r="E70" s="60"/>
      <c r="F70" s="60"/>
      <c r="G70" s="60"/>
    </row>
    <row r="71" spans="1:7" s="14" customFormat="1" ht="16.5" customHeight="1">
      <c r="A71" s="17" t="s">
        <v>132</v>
      </c>
      <c r="B71" s="19" t="s">
        <v>115</v>
      </c>
      <c r="C71" s="50"/>
      <c r="D71" s="55"/>
      <c r="E71" s="61"/>
      <c r="F71" s="61"/>
      <c r="G71" s="61"/>
    </row>
    <row r="72" spans="1:7" ht="16.5" customHeight="1">
      <c r="A72" s="12" t="s">
        <v>134</v>
      </c>
      <c r="B72" s="15" t="s">
        <v>8</v>
      </c>
      <c r="C72" s="48">
        <f aca="true" t="shared" si="1" ref="C72:E73">+C73</f>
        <v>0</v>
      </c>
      <c r="D72" s="48">
        <f t="shared" si="1"/>
        <v>0</v>
      </c>
      <c r="E72" s="48">
        <f t="shared" si="1"/>
        <v>0</v>
      </c>
      <c r="F72" s="60"/>
      <c r="G72" s="60"/>
    </row>
    <row r="73" spans="1:7" ht="16.5" customHeight="1">
      <c r="A73" s="24" t="s">
        <v>136</v>
      </c>
      <c r="B73" s="15" t="s">
        <v>118</v>
      </c>
      <c r="C73" s="48">
        <f t="shared" si="1"/>
        <v>0</v>
      </c>
      <c r="D73" s="48">
        <f t="shared" si="1"/>
        <v>0</v>
      </c>
      <c r="E73" s="48">
        <f t="shared" si="1"/>
        <v>0</v>
      </c>
      <c r="F73" s="60"/>
      <c r="G73" s="60"/>
    </row>
    <row r="74" spans="1:7" s="14" customFormat="1" ht="16.5" customHeight="1">
      <c r="A74" s="24" t="s">
        <v>138</v>
      </c>
      <c r="B74" s="19" t="s">
        <v>120</v>
      </c>
      <c r="C74" s="50"/>
      <c r="D74" s="39"/>
      <c r="E74" s="61"/>
      <c r="F74" s="61"/>
      <c r="G74" s="61"/>
    </row>
    <row r="75" spans="1:7" s="14" customFormat="1" ht="16.5" customHeight="1">
      <c r="A75" s="24" t="s">
        <v>12</v>
      </c>
      <c r="B75" s="25" t="s">
        <v>13</v>
      </c>
      <c r="C75" s="50">
        <f>C76+C77</f>
        <v>0</v>
      </c>
      <c r="D75" s="50">
        <f>D76+D77</f>
        <v>0</v>
      </c>
      <c r="E75" s="50">
        <f>E76+E77</f>
        <v>0</v>
      </c>
      <c r="F75" s="61"/>
      <c r="G75" s="61"/>
    </row>
    <row r="76" spans="1:7" s="14" customFormat="1" ht="16.5" customHeight="1">
      <c r="A76" s="24" t="s">
        <v>141</v>
      </c>
      <c r="B76" s="26" t="s">
        <v>123</v>
      </c>
      <c r="C76" s="50"/>
      <c r="D76" s="39"/>
      <c r="E76" s="61"/>
      <c r="F76" s="61"/>
      <c r="G76" s="61"/>
    </row>
    <row r="77" spans="1:7" ht="16.5" customHeight="1">
      <c r="A77" s="24" t="s">
        <v>143</v>
      </c>
      <c r="B77" s="26" t="s">
        <v>125</v>
      </c>
      <c r="C77" s="50"/>
      <c r="D77" s="39"/>
      <c r="E77" s="60"/>
      <c r="F77" s="60"/>
      <c r="G77" s="60"/>
    </row>
    <row r="78" spans="1:7" s="14" customFormat="1" ht="16.5" customHeight="1">
      <c r="A78" s="12" t="s">
        <v>145</v>
      </c>
      <c r="B78" s="15" t="s">
        <v>14</v>
      </c>
      <c r="C78" s="49">
        <f>+C79</f>
        <v>0</v>
      </c>
      <c r="D78" s="49">
        <f>+D79</f>
        <v>0</v>
      </c>
      <c r="E78" s="49">
        <f>+E79</f>
        <v>0</v>
      </c>
      <c r="F78" s="61"/>
      <c r="G78" s="61"/>
    </row>
    <row r="79" spans="1:7" s="14" customFormat="1" ht="16.5" customHeight="1">
      <c r="A79" s="12" t="s">
        <v>147</v>
      </c>
      <c r="B79" s="15" t="s">
        <v>15</v>
      </c>
      <c r="C79" s="49">
        <f>+C80+C85</f>
        <v>0</v>
      </c>
      <c r="D79" s="49">
        <f>+D80+D85</f>
        <v>0</v>
      </c>
      <c r="E79" s="49">
        <f>+E80+E85</f>
        <v>0</v>
      </c>
      <c r="F79" s="61"/>
      <c r="G79" s="61"/>
    </row>
    <row r="80" spans="1:7" s="14" customFormat="1" ht="16.5" customHeight="1">
      <c r="A80" s="12" t="s">
        <v>149</v>
      </c>
      <c r="B80" s="15" t="s">
        <v>129</v>
      </c>
      <c r="C80" s="49">
        <f>+C82+C84+C83+C81</f>
        <v>0</v>
      </c>
      <c r="D80" s="49">
        <f>+D82+D84+D83+D81</f>
        <v>0</v>
      </c>
      <c r="E80" s="49">
        <f>+E82+E84+E83+E81</f>
        <v>0</v>
      </c>
      <c r="F80" s="61"/>
      <c r="G80" s="61"/>
    </row>
    <row r="81" spans="1:7" s="14" customFormat="1" ht="16.5" customHeight="1">
      <c r="A81" s="12" t="s">
        <v>151</v>
      </c>
      <c r="B81" s="18" t="s">
        <v>131</v>
      </c>
      <c r="C81" s="49"/>
      <c r="D81" s="39"/>
      <c r="E81" s="61"/>
      <c r="F81" s="61"/>
      <c r="G81" s="61"/>
    </row>
    <row r="82" spans="1:7" s="14" customFormat="1" ht="16.5" customHeight="1">
      <c r="A82" s="17" t="s">
        <v>153</v>
      </c>
      <c r="B82" s="19" t="s">
        <v>133</v>
      </c>
      <c r="C82" s="50"/>
      <c r="D82" s="39"/>
      <c r="E82" s="61"/>
      <c r="F82" s="61"/>
      <c r="G82" s="61"/>
    </row>
    <row r="83" spans="1:7" s="14" customFormat="1" ht="16.5" customHeight="1">
      <c r="A83" s="17" t="s">
        <v>155</v>
      </c>
      <c r="B83" s="18" t="s">
        <v>135</v>
      </c>
      <c r="C83" s="50"/>
      <c r="D83" s="39"/>
      <c r="E83" s="61"/>
      <c r="F83" s="61"/>
      <c r="G83" s="61"/>
    </row>
    <row r="84" spans="1:7" ht="16.5" customHeight="1">
      <c r="A84" s="17" t="s">
        <v>157</v>
      </c>
      <c r="B84" s="19" t="s">
        <v>137</v>
      </c>
      <c r="C84" s="50"/>
      <c r="D84" s="39"/>
      <c r="E84" s="60"/>
      <c r="F84" s="60"/>
      <c r="G84" s="60"/>
    </row>
    <row r="85" spans="1:7" ht="16.5" customHeight="1">
      <c r="A85" s="27" t="s">
        <v>159</v>
      </c>
      <c r="B85" s="18" t="s">
        <v>139</v>
      </c>
      <c r="C85" s="50"/>
      <c r="D85" s="39"/>
      <c r="E85" s="60"/>
      <c r="F85" s="60"/>
      <c r="G85" s="60"/>
    </row>
    <row r="86" spans="1:7" ht="16.5" customHeight="1">
      <c r="A86" s="17" t="s">
        <v>43</v>
      </c>
      <c r="B86" s="19" t="s">
        <v>140</v>
      </c>
      <c r="C86" s="50"/>
      <c r="D86" s="39"/>
      <c r="E86" s="60"/>
      <c r="F86" s="60"/>
      <c r="G86" s="60"/>
    </row>
    <row r="87" spans="1:7" ht="16.5" customHeight="1">
      <c r="A87" s="17" t="s">
        <v>161</v>
      </c>
      <c r="B87" s="19" t="s">
        <v>142</v>
      </c>
      <c r="C87" s="48">
        <f>+C44-C89+C23+C78+C173+C75</f>
        <v>0</v>
      </c>
      <c r="D87" s="48">
        <f>+D44-D89+D23+D78+D173+D75</f>
        <v>16538401.530000001</v>
      </c>
      <c r="E87" s="48">
        <f>+E44-E89+E23+E78+E173+E75</f>
        <v>6906068</v>
      </c>
      <c r="F87" s="60"/>
      <c r="G87" s="60"/>
    </row>
    <row r="88" spans="1:7" ht="16.5" customHeight="1">
      <c r="A88" s="17"/>
      <c r="B88" s="19" t="s">
        <v>144</v>
      </c>
      <c r="C88" s="48"/>
      <c r="D88" s="51"/>
      <c r="E88" s="60"/>
      <c r="F88" s="60"/>
      <c r="G88" s="60"/>
    </row>
    <row r="89" spans="1:7" ht="16.5" customHeight="1">
      <c r="A89" s="17" t="s">
        <v>164</v>
      </c>
      <c r="B89" s="15" t="s">
        <v>146</v>
      </c>
      <c r="C89" s="56">
        <f>+C90+C132+C155+C157+C168+C170</f>
        <v>0</v>
      </c>
      <c r="D89" s="56">
        <f>+D90+D132+D155+D157+D168+D170</f>
        <v>45143787.49</v>
      </c>
      <c r="E89" s="56">
        <f>+E90+E132+E155+E157+E168+E170</f>
        <v>7056182.57</v>
      </c>
      <c r="F89" s="60"/>
      <c r="G89" s="60"/>
    </row>
    <row r="90" spans="1:7" s="21" customFormat="1" ht="16.5" customHeight="1">
      <c r="A90" s="12" t="s">
        <v>166</v>
      </c>
      <c r="B90" s="15" t="s">
        <v>148</v>
      </c>
      <c r="C90" s="49">
        <f>+C91+C98+C112+C128+C130</f>
        <v>0</v>
      </c>
      <c r="D90" s="49">
        <f>+D91+D98+D112+D128+D130</f>
        <v>0</v>
      </c>
      <c r="E90" s="49">
        <f>+E91+E98+E112+E128+E130</f>
        <v>0</v>
      </c>
      <c r="F90" s="62"/>
      <c r="G90" s="62"/>
    </row>
    <row r="91" spans="1:7" s="21" customFormat="1" ht="16.5" customHeight="1">
      <c r="A91" s="17" t="s">
        <v>168</v>
      </c>
      <c r="B91" s="15" t="s">
        <v>150</v>
      </c>
      <c r="C91" s="48">
        <f>+C92+C95+C96+C93+C94</f>
        <v>0</v>
      </c>
      <c r="D91" s="48">
        <f>+D92+D95+D96+D93+D94</f>
        <v>0</v>
      </c>
      <c r="E91" s="48">
        <f>+E92+E95+E96+E93+E94</f>
        <v>0</v>
      </c>
      <c r="F91" s="62"/>
      <c r="G91" s="62"/>
    </row>
    <row r="92" spans="1:7" s="21" customFormat="1" ht="16.5" customHeight="1">
      <c r="A92" s="17"/>
      <c r="B92" s="18" t="s">
        <v>152</v>
      </c>
      <c r="C92" s="50"/>
      <c r="D92" s="39"/>
      <c r="E92" s="62"/>
      <c r="F92" s="62"/>
      <c r="G92" s="62"/>
    </row>
    <row r="93" spans="1:7" s="21" customFormat="1" ht="16.5" customHeight="1">
      <c r="A93" s="17"/>
      <c r="B93" s="18" t="s">
        <v>154</v>
      </c>
      <c r="C93" s="50"/>
      <c r="D93" s="39"/>
      <c r="E93" s="62"/>
      <c r="F93" s="62"/>
      <c r="G93" s="62"/>
    </row>
    <row r="94" spans="1:7" s="21" customFormat="1" ht="16.5" customHeight="1">
      <c r="A94" s="17"/>
      <c r="B94" s="18" t="s">
        <v>156</v>
      </c>
      <c r="C94" s="50"/>
      <c r="D94" s="39"/>
      <c r="E94" s="62"/>
      <c r="F94" s="62"/>
      <c r="G94" s="62"/>
    </row>
    <row r="95" spans="1:7" s="21" customFormat="1" ht="16.5" customHeight="1">
      <c r="A95" s="17"/>
      <c r="B95" s="18" t="s">
        <v>158</v>
      </c>
      <c r="C95" s="50"/>
      <c r="D95" s="39"/>
      <c r="E95" s="62"/>
      <c r="F95" s="62"/>
      <c r="G95" s="62"/>
    </row>
    <row r="96" spans="1:7" s="21" customFormat="1" ht="45">
      <c r="A96" s="17"/>
      <c r="B96" s="18" t="s">
        <v>160</v>
      </c>
      <c r="C96" s="50"/>
      <c r="D96" s="39"/>
      <c r="E96" s="62"/>
      <c r="F96" s="62"/>
      <c r="G96" s="62"/>
    </row>
    <row r="97" spans="1:7" ht="15">
      <c r="A97" s="17"/>
      <c r="B97" s="19" t="s">
        <v>144</v>
      </c>
      <c r="C97" s="50"/>
      <c r="D97" s="39"/>
      <c r="E97" s="60"/>
      <c r="F97" s="60"/>
      <c r="G97" s="60"/>
    </row>
    <row r="98" spans="1:7" ht="30">
      <c r="A98" s="17" t="s">
        <v>176</v>
      </c>
      <c r="B98" s="15" t="s">
        <v>162</v>
      </c>
      <c r="C98" s="50">
        <f>C99+C100+C101+C102+C103+C104+C106+C105+C107</f>
        <v>0</v>
      </c>
      <c r="D98" s="50">
        <f>D99+D100+D101+D102+D103+D104+D106+D105+D107</f>
        <v>0</v>
      </c>
      <c r="E98" s="50">
        <f>E99+E100+E101+E102+E103+E104+E106+E105+E107</f>
        <v>0</v>
      </c>
      <c r="F98" s="60"/>
      <c r="G98" s="60"/>
    </row>
    <row r="99" spans="1:7" ht="16.5" customHeight="1">
      <c r="A99" s="17"/>
      <c r="B99" s="18" t="s">
        <v>163</v>
      </c>
      <c r="C99" s="50"/>
      <c r="D99" s="39"/>
      <c r="E99" s="60"/>
      <c r="F99" s="60"/>
      <c r="G99" s="60"/>
    </row>
    <row r="100" spans="1:7" ht="15">
      <c r="A100" s="17"/>
      <c r="B100" s="18" t="s">
        <v>165</v>
      </c>
      <c r="C100" s="50"/>
      <c r="D100" s="39"/>
      <c r="E100" s="60"/>
      <c r="F100" s="60"/>
      <c r="G100" s="60"/>
    </row>
    <row r="101" spans="1:7" s="14" customFormat="1" ht="16.5" customHeight="1">
      <c r="A101" s="17"/>
      <c r="B101" s="18" t="s">
        <v>167</v>
      </c>
      <c r="C101" s="50"/>
      <c r="D101" s="39"/>
      <c r="E101" s="61"/>
      <c r="F101" s="61"/>
      <c r="G101" s="61"/>
    </row>
    <row r="102" spans="1:7" ht="16.5" customHeight="1">
      <c r="A102" s="17"/>
      <c r="B102" s="18" t="s">
        <v>169</v>
      </c>
      <c r="C102" s="50"/>
      <c r="D102" s="39"/>
      <c r="E102" s="60"/>
      <c r="F102" s="60"/>
      <c r="G102" s="60"/>
    </row>
    <row r="103" spans="1:7" ht="15">
      <c r="A103" s="17"/>
      <c r="B103" s="28" t="s">
        <v>170</v>
      </c>
      <c r="C103" s="50"/>
      <c r="D103" s="39"/>
      <c r="E103" s="60"/>
      <c r="F103" s="60"/>
      <c r="G103" s="60"/>
    </row>
    <row r="104" spans="1:7" ht="30">
      <c r="A104" s="17"/>
      <c r="B104" s="18" t="s">
        <v>171</v>
      </c>
      <c r="C104" s="50"/>
      <c r="D104" s="39"/>
      <c r="E104" s="60"/>
      <c r="F104" s="60"/>
      <c r="G104" s="60"/>
    </row>
    <row r="105" spans="1:7" ht="16.5" customHeight="1">
      <c r="A105" s="17"/>
      <c r="B105" s="29" t="s">
        <v>172</v>
      </c>
      <c r="C105" s="50"/>
      <c r="D105" s="39"/>
      <c r="E105" s="60"/>
      <c r="F105" s="60"/>
      <c r="G105" s="60"/>
    </row>
    <row r="106" spans="1:7" ht="15">
      <c r="A106" s="17"/>
      <c r="B106" s="29" t="s">
        <v>173</v>
      </c>
      <c r="C106" s="50"/>
      <c r="D106" s="57"/>
      <c r="E106" s="60"/>
      <c r="F106" s="60"/>
      <c r="G106" s="60"/>
    </row>
    <row r="107" spans="1:7" ht="16.5" customHeight="1">
      <c r="A107" s="17"/>
      <c r="B107" s="30" t="s">
        <v>174</v>
      </c>
      <c r="C107" s="50">
        <f>C108+C109+C110</f>
        <v>0</v>
      </c>
      <c r="D107" s="50">
        <f>D108+D109+D110</f>
        <v>0</v>
      </c>
      <c r="E107" s="50">
        <f>E108+E109+E110</f>
        <v>0</v>
      </c>
      <c r="F107" s="60"/>
      <c r="G107" s="60"/>
    </row>
    <row r="108" spans="1:7" ht="16.5" customHeight="1">
      <c r="A108" s="17"/>
      <c r="B108" s="29" t="s">
        <v>175</v>
      </c>
      <c r="C108" s="50"/>
      <c r="D108" s="39"/>
      <c r="E108" s="60"/>
      <c r="F108" s="60"/>
      <c r="G108" s="60"/>
    </row>
    <row r="109" spans="1:7" ht="15">
      <c r="A109" s="17"/>
      <c r="B109" s="29" t="s">
        <v>177</v>
      </c>
      <c r="C109" s="50"/>
      <c r="D109" s="39"/>
      <c r="E109" s="60"/>
      <c r="F109" s="60"/>
      <c r="G109" s="60"/>
    </row>
    <row r="110" spans="1:7" ht="15">
      <c r="A110" s="17"/>
      <c r="B110" s="29" t="s">
        <v>178</v>
      </c>
      <c r="C110" s="50"/>
      <c r="D110" s="39"/>
      <c r="E110" s="60"/>
      <c r="F110" s="60"/>
      <c r="G110" s="60"/>
    </row>
    <row r="111" spans="1:7" ht="15">
      <c r="A111" s="17"/>
      <c r="B111" s="19" t="s">
        <v>144</v>
      </c>
      <c r="C111" s="50"/>
      <c r="D111" s="39"/>
      <c r="E111" s="60"/>
      <c r="F111" s="60"/>
      <c r="G111" s="60"/>
    </row>
    <row r="112" spans="1:7" ht="36" customHeight="1">
      <c r="A112" s="12" t="s">
        <v>188</v>
      </c>
      <c r="B112" s="15" t="s">
        <v>179</v>
      </c>
      <c r="C112" s="50">
        <f>C113+C114+C115+C116+C117+C118+C119+C120+C121+C122</f>
        <v>0</v>
      </c>
      <c r="D112" s="50">
        <f>D113+D114+D115+D116+D117+D118+D119+D120+D121+D122</f>
        <v>0</v>
      </c>
      <c r="E112" s="50">
        <f>E113+E114+E115+E116+E117+E118+E119+E120+E121+E122</f>
        <v>0</v>
      </c>
      <c r="F112" s="60"/>
      <c r="G112" s="60"/>
    </row>
    <row r="113" spans="1:7" ht="15">
      <c r="A113" s="17"/>
      <c r="B113" s="18" t="s">
        <v>169</v>
      </c>
      <c r="C113" s="50"/>
      <c r="D113" s="39"/>
      <c r="E113" s="60"/>
      <c r="F113" s="60"/>
      <c r="G113" s="60"/>
    </row>
    <row r="114" spans="1:7" ht="30">
      <c r="A114" s="17"/>
      <c r="B114" s="31" t="s">
        <v>180</v>
      </c>
      <c r="C114" s="50"/>
      <c r="D114" s="39"/>
      <c r="E114" s="60"/>
      <c r="F114" s="60"/>
      <c r="G114" s="60"/>
    </row>
    <row r="115" spans="1:7" ht="16.5" customHeight="1">
      <c r="A115" s="17"/>
      <c r="B115" s="32" t="s">
        <v>181</v>
      </c>
      <c r="C115" s="50"/>
      <c r="D115" s="39"/>
      <c r="E115" s="60"/>
      <c r="F115" s="60"/>
      <c r="G115" s="60"/>
    </row>
    <row r="116" spans="1:7" ht="30">
      <c r="A116" s="17"/>
      <c r="B116" s="32" t="s">
        <v>182</v>
      </c>
      <c r="C116" s="50"/>
      <c r="D116" s="39"/>
      <c r="E116" s="60"/>
      <c r="F116" s="60"/>
      <c r="G116" s="60"/>
    </row>
    <row r="117" spans="1:7" ht="16.5" customHeight="1">
      <c r="A117" s="17"/>
      <c r="B117" s="32" t="s">
        <v>183</v>
      </c>
      <c r="C117" s="50"/>
      <c r="D117" s="39"/>
      <c r="E117" s="60"/>
      <c r="F117" s="60"/>
      <c r="G117" s="60"/>
    </row>
    <row r="118" spans="1:7" ht="16.5" customHeight="1">
      <c r="A118" s="17"/>
      <c r="B118" s="18" t="s">
        <v>163</v>
      </c>
      <c r="C118" s="50"/>
      <c r="D118" s="39"/>
      <c r="E118" s="60"/>
      <c r="F118" s="60"/>
      <c r="G118" s="60"/>
    </row>
    <row r="119" spans="1:7" ht="16.5" customHeight="1">
      <c r="A119" s="17"/>
      <c r="B119" s="32" t="s">
        <v>184</v>
      </c>
      <c r="C119" s="50"/>
      <c r="D119" s="58"/>
      <c r="E119" s="60"/>
      <c r="F119" s="60"/>
      <c r="G119" s="60"/>
    </row>
    <row r="120" spans="1:7" ht="15">
      <c r="A120" s="17"/>
      <c r="B120" s="33" t="s">
        <v>185</v>
      </c>
      <c r="C120" s="50"/>
      <c r="D120" s="58"/>
      <c r="E120" s="60"/>
      <c r="F120" s="60"/>
      <c r="G120" s="60"/>
    </row>
    <row r="121" spans="1:7" s="14" customFormat="1" ht="30">
      <c r="A121" s="17"/>
      <c r="B121" s="33" t="s">
        <v>186</v>
      </c>
      <c r="C121" s="50"/>
      <c r="D121" s="58"/>
      <c r="E121" s="61"/>
      <c r="F121" s="61"/>
      <c r="G121" s="61"/>
    </row>
    <row r="122" spans="1:7" s="14" customFormat="1" ht="30">
      <c r="A122" s="17"/>
      <c r="B122" s="34" t="s">
        <v>187</v>
      </c>
      <c r="C122" s="50">
        <f>C123+C124+C125+C126</f>
        <v>0</v>
      </c>
      <c r="D122" s="50">
        <f>D123+D124+D125+D126</f>
        <v>0</v>
      </c>
      <c r="E122" s="50">
        <f>E123+E124+E125+E126</f>
        <v>0</v>
      </c>
      <c r="F122" s="61"/>
      <c r="G122" s="61"/>
    </row>
    <row r="123" spans="1:7" s="14" customFormat="1" ht="15">
      <c r="A123" s="17"/>
      <c r="B123" s="35" t="s">
        <v>189</v>
      </c>
      <c r="C123" s="50"/>
      <c r="D123" s="58"/>
      <c r="E123" s="61"/>
      <c r="F123" s="61"/>
      <c r="G123" s="61"/>
    </row>
    <row r="124" spans="1:7" s="14" customFormat="1" ht="30">
      <c r="A124" s="17"/>
      <c r="B124" s="35" t="s">
        <v>190</v>
      </c>
      <c r="C124" s="50"/>
      <c r="D124" s="58"/>
      <c r="E124" s="61"/>
      <c r="F124" s="61"/>
      <c r="G124" s="61"/>
    </row>
    <row r="125" spans="1:7" s="14" customFormat="1" ht="30">
      <c r="A125" s="17"/>
      <c r="B125" s="35" t="s">
        <v>191</v>
      </c>
      <c r="C125" s="50"/>
      <c r="D125" s="58"/>
      <c r="E125" s="61"/>
      <c r="F125" s="61"/>
      <c r="G125" s="61"/>
    </row>
    <row r="126" spans="1:7" s="14" customFormat="1" ht="30">
      <c r="A126" s="17"/>
      <c r="B126" s="35" t="s">
        <v>192</v>
      </c>
      <c r="C126" s="50"/>
      <c r="D126" s="58"/>
      <c r="E126" s="61"/>
      <c r="F126" s="61"/>
      <c r="G126" s="61"/>
    </row>
    <row r="127" spans="1:7" s="14" customFormat="1" ht="15">
      <c r="A127" s="17"/>
      <c r="B127" s="19" t="s">
        <v>144</v>
      </c>
      <c r="C127" s="50"/>
      <c r="D127" s="58"/>
      <c r="E127" s="61"/>
      <c r="F127" s="61"/>
      <c r="G127" s="61"/>
    </row>
    <row r="128" spans="1:7" s="14" customFormat="1" ht="15">
      <c r="A128" s="17" t="s">
        <v>201</v>
      </c>
      <c r="B128" s="19" t="s">
        <v>193</v>
      </c>
      <c r="C128" s="48"/>
      <c r="D128" s="39"/>
      <c r="E128" s="61"/>
      <c r="F128" s="61"/>
      <c r="G128" s="61"/>
    </row>
    <row r="129" spans="1:7" s="14" customFormat="1" ht="16.5" customHeight="1">
      <c r="A129" s="17"/>
      <c r="B129" s="19" t="s">
        <v>144</v>
      </c>
      <c r="C129" s="48"/>
      <c r="D129" s="39"/>
      <c r="E129" s="61"/>
      <c r="F129" s="61"/>
      <c r="G129" s="61"/>
    </row>
    <row r="130" spans="1:7" s="14" customFormat="1" ht="16.5" customHeight="1">
      <c r="A130" s="17" t="s">
        <v>203</v>
      </c>
      <c r="B130" s="19" t="s">
        <v>194</v>
      </c>
      <c r="C130" s="50"/>
      <c r="D130" s="55"/>
      <c r="E130" s="61"/>
      <c r="F130" s="61"/>
      <c r="G130" s="61"/>
    </row>
    <row r="131" spans="1:7" s="14" customFormat="1" ht="16.5" customHeight="1">
      <c r="A131" s="17"/>
      <c r="B131" s="19" t="s">
        <v>144</v>
      </c>
      <c r="C131" s="50"/>
      <c r="D131" s="55"/>
      <c r="E131" s="61"/>
      <c r="F131" s="61"/>
      <c r="G131" s="61"/>
    </row>
    <row r="132" spans="1:7" ht="16.5" customHeight="1">
      <c r="A132" s="12" t="s">
        <v>205</v>
      </c>
      <c r="B132" s="15" t="s">
        <v>195</v>
      </c>
      <c r="C132" s="49">
        <f>+C133+C139+C141+C145+C151</f>
        <v>0</v>
      </c>
      <c r="D132" s="49">
        <f>+D133+D139+D141+D145+D151</f>
        <v>0</v>
      </c>
      <c r="E132" s="49">
        <f>+E133+E139+E141+E145+E151</f>
        <v>0</v>
      </c>
      <c r="F132" s="60"/>
      <c r="G132" s="60"/>
    </row>
    <row r="133" spans="1:7" ht="16.5" customHeight="1">
      <c r="A133" s="12" t="s">
        <v>207</v>
      </c>
      <c r="B133" s="15" t="s">
        <v>196</v>
      </c>
      <c r="C133" s="48">
        <f>+C134+C137</f>
        <v>0</v>
      </c>
      <c r="D133" s="48">
        <f>+D134+D137</f>
        <v>0</v>
      </c>
      <c r="E133" s="48">
        <f>+E134+E137</f>
        <v>0</v>
      </c>
      <c r="F133" s="60"/>
      <c r="G133" s="60"/>
    </row>
    <row r="134" spans="1:7" s="14" customFormat="1" ht="16.5" customHeight="1">
      <c r="A134" s="17"/>
      <c r="B134" s="36" t="s">
        <v>197</v>
      </c>
      <c r="C134" s="50"/>
      <c r="D134" s="39"/>
      <c r="E134" s="61"/>
      <c r="F134" s="61"/>
      <c r="G134" s="61"/>
    </row>
    <row r="135" spans="1:7" s="14" customFormat="1" ht="16.5" customHeight="1">
      <c r="A135" s="17"/>
      <c r="B135" s="46" t="s">
        <v>198</v>
      </c>
      <c r="C135" s="50"/>
      <c r="D135" s="39"/>
      <c r="E135" s="61"/>
      <c r="F135" s="61"/>
      <c r="G135" s="61"/>
    </row>
    <row r="136" spans="1:7" s="14" customFormat="1" ht="16.5" customHeight="1">
      <c r="A136" s="17"/>
      <c r="B136" s="46" t="s">
        <v>199</v>
      </c>
      <c r="C136" s="50"/>
      <c r="D136" s="39"/>
      <c r="E136" s="61"/>
      <c r="F136" s="61"/>
      <c r="G136" s="61"/>
    </row>
    <row r="137" spans="1:7" s="14" customFormat="1" ht="16.5" customHeight="1">
      <c r="A137" s="17"/>
      <c r="B137" s="36" t="s">
        <v>200</v>
      </c>
      <c r="C137" s="50"/>
      <c r="D137" s="18"/>
      <c r="E137" s="61"/>
      <c r="F137" s="61"/>
      <c r="G137" s="61"/>
    </row>
    <row r="138" spans="1:7" s="14" customFormat="1" ht="16.5" customHeight="1">
      <c r="A138" s="17"/>
      <c r="B138" s="19" t="s">
        <v>144</v>
      </c>
      <c r="C138" s="50"/>
      <c r="D138" s="18"/>
      <c r="E138" s="61"/>
      <c r="F138" s="61"/>
      <c r="G138" s="61"/>
    </row>
    <row r="139" spans="1:7" s="14" customFormat="1" ht="16.5" customHeight="1">
      <c r="A139" s="17" t="s">
        <v>213</v>
      </c>
      <c r="B139" s="37" t="s">
        <v>202</v>
      </c>
      <c r="C139" s="50"/>
      <c r="D139" s="50"/>
      <c r="E139" s="61"/>
      <c r="F139" s="61"/>
      <c r="G139" s="61"/>
    </row>
    <row r="140" spans="1:7" s="14" customFormat="1" ht="16.5" customHeight="1">
      <c r="A140" s="17"/>
      <c r="B140" s="19" t="s">
        <v>144</v>
      </c>
      <c r="C140" s="50"/>
      <c r="D140" s="18"/>
      <c r="E140" s="61"/>
      <c r="F140" s="61"/>
      <c r="G140" s="61"/>
    </row>
    <row r="141" spans="1:7" s="14" customFormat="1" ht="16.5" customHeight="1">
      <c r="A141" s="12" t="s">
        <v>215</v>
      </c>
      <c r="B141" s="38" t="s">
        <v>204</v>
      </c>
      <c r="C141" s="50">
        <f>+C142+C143</f>
        <v>0</v>
      </c>
      <c r="D141" s="50">
        <f>+D142+D143</f>
        <v>0</v>
      </c>
      <c r="E141" s="50">
        <f>+E142+E143</f>
        <v>0</v>
      </c>
      <c r="F141" s="61"/>
      <c r="G141" s="61"/>
    </row>
    <row r="142" spans="1:7" s="14" customFormat="1" ht="16.5" customHeight="1">
      <c r="A142" s="17"/>
      <c r="B142" s="36" t="s">
        <v>197</v>
      </c>
      <c r="C142" s="50"/>
      <c r="D142" s="39"/>
      <c r="E142" s="61"/>
      <c r="F142" s="61"/>
      <c r="G142" s="61"/>
    </row>
    <row r="143" spans="1:7" s="14" customFormat="1" ht="16.5" customHeight="1">
      <c r="A143" s="17"/>
      <c r="B143" s="36" t="s">
        <v>206</v>
      </c>
      <c r="C143" s="50"/>
      <c r="D143" s="39"/>
      <c r="E143" s="61"/>
      <c r="F143" s="61"/>
      <c r="G143" s="61"/>
    </row>
    <row r="144" spans="1:7" ht="16.5" customHeight="1">
      <c r="A144" s="17"/>
      <c r="B144" s="19" t="s">
        <v>144</v>
      </c>
      <c r="C144" s="50"/>
      <c r="D144" s="39"/>
      <c r="E144" s="60"/>
      <c r="F144" s="60"/>
      <c r="G144" s="60"/>
    </row>
    <row r="145" spans="1:7" ht="16.5" customHeight="1">
      <c r="A145" s="12" t="s">
        <v>217</v>
      </c>
      <c r="B145" s="38" t="s">
        <v>208</v>
      </c>
      <c r="C145" s="48">
        <f>+C146+C147+C148+C149</f>
        <v>0</v>
      </c>
      <c r="D145" s="48">
        <f>+D146+D147+D148+D149</f>
        <v>0</v>
      </c>
      <c r="E145" s="48">
        <f>+E146+E147+E148+E149</f>
        <v>0</v>
      </c>
      <c r="F145" s="60"/>
      <c r="G145" s="60"/>
    </row>
    <row r="146" spans="1:7" ht="15">
      <c r="A146" s="17"/>
      <c r="B146" s="18" t="s">
        <v>209</v>
      </c>
      <c r="C146" s="50"/>
      <c r="D146" s="39"/>
      <c r="E146" s="60"/>
      <c r="F146" s="60"/>
      <c r="G146" s="60"/>
    </row>
    <row r="147" spans="1:7" ht="30">
      <c r="A147" s="17"/>
      <c r="B147" s="18" t="s">
        <v>210</v>
      </c>
      <c r="C147" s="50"/>
      <c r="D147" s="39"/>
      <c r="E147" s="60"/>
      <c r="F147" s="60"/>
      <c r="G147" s="60"/>
    </row>
    <row r="148" spans="1:7" ht="30">
      <c r="A148" s="17"/>
      <c r="B148" s="18" t="s">
        <v>211</v>
      </c>
      <c r="C148" s="50"/>
      <c r="D148" s="39"/>
      <c r="E148" s="60"/>
      <c r="F148" s="60"/>
      <c r="G148" s="60"/>
    </row>
    <row r="149" spans="1:7" s="14" customFormat="1" ht="30">
      <c r="A149" s="17"/>
      <c r="B149" s="18" t="s">
        <v>212</v>
      </c>
      <c r="C149" s="50"/>
      <c r="D149" s="39"/>
      <c r="E149" s="61"/>
      <c r="F149" s="61"/>
      <c r="G149" s="61"/>
    </row>
    <row r="150" spans="1:7" ht="15">
      <c r="A150" s="17"/>
      <c r="B150" s="19" t="s">
        <v>144</v>
      </c>
      <c r="C150" s="50"/>
      <c r="D150" s="39"/>
      <c r="E150" s="60"/>
      <c r="F150" s="60"/>
      <c r="G150" s="60"/>
    </row>
    <row r="151" spans="1:7" ht="16.5" customHeight="1">
      <c r="A151" s="12" t="s">
        <v>222</v>
      </c>
      <c r="B151" s="38" t="s">
        <v>214</v>
      </c>
      <c r="C151" s="50">
        <f>+C152+C153</f>
        <v>0</v>
      </c>
      <c r="D151" s="50">
        <f>+D152+D153</f>
        <v>0</v>
      </c>
      <c r="E151" s="50">
        <f>+E152+E153</f>
        <v>0</v>
      </c>
      <c r="F151" s="60"/>
      <c r="G151" s="60"/>
    </row>
    <row r="152" spans="1:7" ht="16.5" customHeight="1">
      <c r="A152" s="12"/>
      <c r="B152" s="36" t="s">
        <v>197</v>
      </c>
      <c r="C152" s="50"/>
      <c r="D152" s="39"/>
      <c r="E152" s="60"/>
      <c r="F152" s="60"/>
      <c r="G152" s="60"/>
    </row>
    <row r="153" spans="1:7" ht="16.5" customHeight="1">
      <c r="A153" s="17"/>
      <c r="B153" s="36" t="s">
        <v>206</v>
      </c>
      <c r="C153" s="50"/>
      <c r="D153" s="39"/>
      <c r="E153" s="60"/>
      <c r="F153" s="60"/>
      <c r="G153" s="60"/>
    </row>
    <row r="154" spans="1:7" ht="16.5" customHeight="1">
      <c r="A154" s="17"/>
      <c r="B154" s="19" t="s">
        <v>144</v>
      </c>
      <c r="C154" s="50"/>
      <c r="D154" s="39"/>
      <c r="E154" s="60"/>
      <c r="F154" s="60"/>
      <c r="G154" s="60"/>
    </row>
    <row r="155" spans="1:7" ht="16.5" customHeight="1">
      <c r="A155" s="12" t="s">
        <v>225</v>
      </c>
      <c r="B155" s="19" t="s">
        <v>216</v>
      </c>
      <c r="C155" s="50"/>
      <c r="D155" s="57">
        <v>3067.92</v>
      </c>
      <c r="E155" s="57">
        <v>3067.92</v>
      </c>
      <c r="F155" s="60"/>
      <c r="G155" s="60" t="s">
        <v>306</v>
      </c>
    </row>
    <row r="156" spans="1:7" ht="16.5" customHeight="1">
      <c r="A156" s="12"/>
      <c r="B156" s="19" t="s">
        <v>144</v>
      </c>
      <c r="C156" s="50"/>
      <c r="D156" s="57"/>
      <c r="E156" s="60"/>
      <c r="F156" s="60"/>
      <c r="G156" s="60"/>
    </row>
    <row r="157" spans="1:7" ht="16.5" customHeight="1">
      <c r="A157" s="12" t="s">
        <v>227</v>
      </c>
      <c r="B157" s="15" t="s">
        <v>218</v>
      </c>
      <c r="C157" s="49">
        <f>+C158+C164</f>
        <v>0</v>
      </c>
      <c r="D157" s="49">
        <f>+D158+D164</f>
        <v>45140719.57</v>
      </c>
      <c r="E157" s="49">
        <f>+E158+E164</f>
        <v>7053114.65</v>
      </c>
      <c r="F157" s="60"/>
      <c r="G157" s="60"/>
    </row>
    <row r="158" spans="1:7" ht="16.5" customHeight="1">
      <c r="A158" s="17" t="s">
        <v>229</v>
      </c>
      <c r="B158" s="15" t="s">
        <v>219</v>
      </c>
      <c r="C158" s="50">
        <f>C159+C161+C160+C162</f>
        <v>0</v>
      </c>
      <c r="D158" s="50">
        <f>D159+D161+D160+D162</f>
        <v>44207797.86</v>
      </c>
      <c r="E158" s="50">
        <f>E159+E161+E160+E162</f>
        <v>6986431.94</v>
      </c>
      <c r="F158" s="60"/>
      <c r="G158" s="60"/>
    </row>
    <row r="159" spans="1:7" ht="29.25" customHeight="1">
      <c r="A159" s="17"/>
      <c r="B159" s="18" t="s">
        <v>152</v>
      </c>
      <c r="C159" s="50"/>
      <c r="D159" s="39">
        <f>28192247.61+9029118.31+6986431.94</f>
        <v>44207797.86</v>
      </c>
      <c r="E159" s="60">
        <f>2241196.12+4745235.82</f>
        <v>6986431.94</v>
      </c>
      <c r="F159" s="64" t="s">
        <v>294</v>
      </c>
      <c r="G159" s="64" t="s">
        <v>294</v>
      </c>
    </row>
    <row r="160" spans="1:7" ht="45">
      <c r="A160" s="17"/>
      <c r="B160" s="18" t="s">
        <v>220</v>
      </c>
      <c r="C160" s="50"/>
      <c r="D160" s="39"/>
      <c r="E160" s="60"/>
      <c r="F160" s="60"/>
      <c r="G160" s="60"/>
    </row>
    <row r="161" spans="1:7" ht="30">
      <c r="A161" s="17"/>
      <c r="B161" s="18" t="s">
        <v>221</v>
      </c>
      <c r="C161" s="50"/>
      <c r="D161" s="57"/>
      <c r="E161" s="60"/>
      <c r="F161" s="60"/>
      <c r="G161" s="60"/>
    </row>
    <row r="162" spans="1:7" ht="15">
      <c r="A162" s="17"/>
      <c r="B162" s="40" t="s">
        <v>223</v>
      </c>
      <c r="C162" s="50"/>
      <c r="D162" s="39"/>
      <c r="E162" s="60"/>
      <c r="F162" s="60"/>
      <c r="G162" s="60"/>
    </row>
    <row r="163" spans="1:7" ht="15">
      <c r="A163" s="17"/>
      <c r="B163" s="19" t="s">
        <v>144</v>
      </c>
      <c r="C163" s="50"/>
      <c r="D163" s="39"/>
      <c r="E163" s="60"/>
      <c r="F163" s="60"/>
      <c r="G163" s="60"/>
    </row>
    <row r="164" spans="1:7" ht="16.5" customHeight="1">
      <c r="A164" s="17" t="s">
        <v>233</v>
      </c>
      <c r="B164" s="15" t="s">
        <v>224</v>
      </c>
      <c r="C164" s="50">
        <f>C165+C166</f>
        <v>0</v>
      </c>
      <c r="D164" s="50">
        <f>D165+D166</f>
        <v>932921.71</v>
      </c>
      <c r="E164" s="50">
        <f>E165+E166</f>
        <v>66682.71</v>
      </c>
      <c r="F164" s="60"/>
      <c r="G164" s="60"/>
    </row>
    <row r="165" spans="1:7" ht="16.5" customHeight="1">
      <c r="A165" s="17"/>
      <c r="B165" s="18" t="s">
        <v>152</v>
      </c>
      <c r="C165" s="50"/>
      <c r="D165" s="39">
        <f>690305+175934+66682.71</f>
        <v>932921.71</v>
      </c>
      <c r="E165" s="39">
        <v>66682.71</v>
      </c>
      <c r="F165" s="60" t="s">
        <v>296</v>
      </c>
      <c r="G165" s="60" t="s">
        <v>296</v>
      </c>
    </row>
    <row r="166" spans="1:7" ht="16.5" customHeight="1">
      <c r="A166" s="17"/>
      <c r="B166" s="41" t="s">
        <v>226</v>
      </c>
      <c r="C166" s="50"/>
      <c r="D166" s="39"/>
      <c r="E166" s="60"/>
      <c r="F166" s="60"/>
      <c r="G166" s="60"/>
    </row>
    <row r="167" spans="1:7" ht="16.5" customHeight="1">
      <c r="A167" s="17"/>
      <c r="B167" s="19" t="s">
        <v>144</v>
      </c>
      <c r="C167" s="50"/>
      <c r="D167" s="39"/>
      <c r="E167" s="60"/>
      <c r="F167" s="60"/>
      <c r="G167" s="60"/>
    </row>
    <row r="168" spans="1:7" ht="16.5" customHeight="1">
      <c r="A168" s="12" t="s">
        <v>238</v>
      </c>
      <c r="B168" s="19" t="s">
        <v>228</v>
      </c>
      <c r="C168" s="50"/>
      <c r="D168" s="39"/>
      <c r="E168" s="60"/>
      <c r="F168" s="60"/>
      <c r="G168" s="60"/>
    </row>
    <row r="169" spans="1:7" ht="16.5" customHeight="1">
      <c r="A169" s="12"/>
      <c r="B169" s="19" t="s">
        <v>144</v>
      </c>
      <c r="C169" s="50"/>
      <c r="D169" s="39"/>
      <c r="E169" s="60"/>
      <c r="F169" s="60"/>
      <c r="G169" s="60"/>
    </row>
    <row r="170" spans="1:7" ht="16.5" customHeight="1">
      <c r="A170" s="12" t="s">
        <v>241</v>
      </c>
      <c r="B170" s="19" t="s">
        <v>230</v>
      </c>
      <c r="C170" s="50"/>
      <c r="D170" s="39"/>
      <c r="E170" s="60"/>
      <c r="F170" s="60"/>
      <c r="G170" s="60"/>
    </row>
    <row r="171" spans="1:7" ht="16.5" customHeight="1">
      <c r="A171" s="12"/>
      <c r="B171" s="19" t="s">
        <v>144</v>
      </c>
      <c r="C171" s="50"/>
      <c r="D171" s="39"/>
      <c r="E171" s="60"/>
      <c r="F171" s="60"/>
      <c r="G171" s="60"/>
    </row>
    <row r="172" spans="1:7" ht="15">
      <c r="A172" s="12"/>
      <c r="B172" s="15" t="s">
        <v>231</v>
      </c>
      <c r="C172" s="50">
        <f>C88+C97+C111+C127+C129+C131+C138+C140+C144+C150+C154+C156+C163+C167+C169+C171</f>
        <v>0</v>
      </c>
      <c r="D172" s="50">
        <f>D88+D97+D111+D127+D129+D131+D138+D140+D144+D150+D154+D156+D163+D167+D169+D171</f>
        <v>0</v>
      </c>
      <c r="E172" s="50">
        <f>E88+E97+E111+E127+E129+E131+E138+E140+E144+E150+E154+E156+E163+E167+E169+E171</f>
        <v>0</v>
      </c>
      <c r="F172" s="60"/>
      <c r="G172" s="60"/>
    </row>
    <row r="173" spans="1:7" ht="30">
      <c r="A173" s="12" t="s">
        <v>24</v>
      </c>
      <c r="B173" s="15" t="s">
        <v>9</v>
      </c>
      <c r="C173" s="50">
        <f>C174</f>
        <v>0</v>
      </c>
      <c r="D173" s="50">
        <f>D174</f>
        <v>16506115</v>
      </c>
      <c r="E173" s="50">
        <f>E174</f>
        <v>6905068</v>
      </c>
      <c r="F173" s="60"/>
      <c r="G173" s="60"/>
    </row>
    <row r="174" spans="1:7" ht="15">
      <c r="A174" s="12" t="s">
        <v>245</v>
      </c>
      <c r="B174" s="15" t="s">
        <v>232</v>
      </c>
      <c r="C174" s="50">
        <f>C175+C181</f>
        <v>0</v>
      </c>
      <c r="D174" s="50">
        <f>D175+D181</f>
        <v>16506115</v>
      </c>
      <c r="E174" s="50">
        <f>E175+E181</f>
        <v>6905068</v>
      </c>
      <c r="F174" s="60"/>
      <c r="G174" s="60"/>
    </row>
    <row r="175" spans="1:7" ht="45">
      <c r="A175" s="12" t="s">
        <v>247</v>
      </c>
      <c r="B175" s="15" t="s">
        <v>234</v>
      </c>
      <c r="C175" s="50">
        <f>C176+C177+C180</f>
        <v>0</v>
      </c>
      <c r="D175" s="50">
        <f>D176+D177+D180</f>
        <v>9528615</v>
      </c>
      <c r="E175" s="50">
        <f>E176+E177+E180</f>
        <v>6905068</v>
      </c>
      <c r="F175" s="60"/>
      <c r="G175" s="60"/>
    </row>
    <row r="176" spans="1:7" ht="30">
      <c r="A176" s="12"/>
      <c r="B176" s="19" t="s">
        <v>235</v>
      </c>
      <c r="C176" s="50"/>
      <c r="D176" s="50">
        <v>2635530</v>
      </c>
      <c r="E176" s="50">
        <v>2635530</v>
      </c>
      <c r="F176" s="60"/>
      <c r="G176" s="60"/>
    </row>
    <row r="177" spans="1:7" ht="15">
      <c r="A177" s="12"/>
      <c r="B177" s="19" t="s">
        <v>236</v>
      </c>
      <c r="C177" s="50">
        <f>C178+C179</f>
        <v>0</v>
      </c>
      <c r="D177" s="50">
        <f>D178+D179</f>
        <v>4060543</v>
      </c>
      <c r="E177" s="50">
        <f>E178+E179</f>
        <v>4060543</v>
      </c>
      <c r="F177" s="60"/>
      <c r="G177" s="60"/>
    </row>
    <row r="178" spans="1:7" ht="90">
      <c r="A178" s="12"/>
      <c r="B178" s="19" t="s">
        <v>237</v>
      </c>
      <c r="C178" s="50"/>
      <c r="D178" s="50"/>
      <c r="E178" s="60"/>
      <c r="F178" s="60"/>
      <c r="G178" s="60"/>
    </row>
    <row r="179" spans="1:7" ht="90">
      <c r="A179" s="12"/>
      <c r="B179" s="19" t="s">
        <v>239</v>
      </c>
      <c r="C179" s="50"/>
      <c r="D179" s="50">
        <v>4060543</v>
      </c>
      <c r="E179" s="60">
        <v>4060543</v>
      </c>
      <c r="F179" s="60"/>
      <c r="G179" s="60"/>
    </row>
    <row r="180" spans="1:7" ht="60">
      <c r="A180" s="12"/>
      <c r="B180" s="19" t="s">
        <v>240</v>
      </c>
      <c r="C180" s="50"/>
      <c r="D180" s="50">
        <f>1548742+1074805+208995</f>
        <v>2832542</v>
      </c>
      <c r="E180" s="60">
        <v>208995</v>
      </c>
      <c r="F180" s="60" t="s">
        <v>295</v>
      </c>
      <c r="G180" s="60" t="s">
        <v>295</v>
      </c>
    </row>
    <row r="181" spans="1:7" ht="15">
      <c r="A181" s="12" t="s">
        <v>253</v>
      </c>
      <c r="B181" s="19" t="s">
        <v>242</v>
      </c>
      <c r="C181" s="50"/>
      <c r="D181" s="50">
        <f>7070000-92500</f>
        <v>6977500</v>
      </c>
      <c r="E181" s="60">
        <v>0</v>
      </c>
      <c r="F181" s="60" t="s">
        <v>295</v>
      </c>
      <c r="G181" s="60"/>
    </row>
    <row r="182" spans="1:7" ht="15">
      <c r="A182" s="12" t="s">
        <v>255</v>
      </c>
      <c r="B182" s="42" t="s">
        <v>243</v>
      </c>
      <c r="C182" s="54">
        <f>+C183</f>
        <v>0</v>
      </c>
      <c r="D182" s="54">
        <f aca="true" t="shared" si="2" ref="D182:E184">+D183</f>
        <v>755539</v>
      </c>
      <c r="E182" s="54">
        <f t="shared" si="2"/>
        <v>0</v>
      </c>
      <c r="F182" s="60"/>
      <c r="G182" s="60"/>
    </row>
    <row r="183" spans="1:7" ht="16.5" customHeight="1">
      <c r="A183" s="12" t="s">
        <v>257</v>
      </c>
      <c r="B183" s="42" t="s">
        <v>5</v>
      </c>
      <c r="C183" s="54">
        <f>+C184</f>
        <v>0</v>
      </c>
      <c r="D183" s="54">
        <f t="shared" si="2"/>
        <v>755539</v>
      </c>
      <c r="E183" s="54">
        <f t="shared" si="2"/>
        <v>0</v>
      </c>
      <c r="F183" s="60"/>
      <c r="G183" s="60"/>
    </row>
    <row r="184" spans="1:7" ht="16.5" customHeight="1">
      <c r="A184" s="12" t="s">
        <v>259</v>
      </c>
      <c r="B184" s="15" t="s">
        <v>244</v>
      </c>
      <c r="C184" s="54">
        <f>+C185</f>
        <v>0</v>
      </c>
      <c r="D184" s="54">
        <f t="shared" si="2"/>
        <v>755539</v>
      </c>
      <c r="E184" s="54">
        <f t="shared" si="2"/>
        <v>0</v>
      </c>
      <c r="F184" s="60"/>
      <c r="G184" s="60"/>
    </row>
    <row r="185" spans="1:7" ht="16.5" customHeight="1">
      <c r="A185" s="17" t="s">
        <v>261</v>
      </c>
      <c r="B185" s="42" t="s">
        <v>246</v>
      </c>
      <c r="C185" s="49">
        <f>C186</f>
        <v>0</v>
      </c>
      <c r="D185" s="49">
        <f>D186</f>
        <v>755539</v>
      </c>
      <c r="E185" s="49">
        <f>E186</f>
        <v>0</v>
      </c>
      <c r="F185" s="60"/>
      <c r="G185" s="60"/>
    </row>
    <row r="186" spans="1:7" ht="16.5" customHeight="1">
      <c r="A186" s="17" t="s">
        <v>263</v>
      </c>
      <c r="B186" s="42" t="s">
        <v>248</v>
      </c>
      <c r="C186" s="49">
        <f>C188+C189+C190</f>
        <v>0</v>
      </c>
      <c r="D186" s="49">
        <f>D188+D189+D190</f>
        <v>755539</v>
      </c>
      <c r="E186" s="49">
        <f>E188+E189+E190</f>
        <v>0</v>
      </c>
      <c r="F186" s="60"/>
      <c r="G186" s="60"/>
    </row>
    <row r="187" spans="1:7" ht="16.5" customHeight="1">
      <c r="A187" s="12" t="s">
        <v>265</v>
      </c>
      <c r="B187" s="42" t="s">
        <v>249</v>
      </c>
      <c r="C187" s="49">
        <f>C188</f>
        <v>0</v>
      </c>
      <c r="D187" s="49">
        <f>D188</f>
        <v>755539</v>
      </c>
      <c r="E187" s="49">
        <f>E188</f>
        <v>0</v>
      </c>
      <c r="F187" s="60"/>
      <c r="G187" s="60"/>
    </row>
    <row r="188" spans="1:7" ht="16.5" customHeight="1">
      <c r="A188" s="17" t="s">
        <v>267</v>
      </c>
      <c r="B188" s="43" t="s">
        <v>250</v>
      </c>
      <c r="C188" s="50"/>
      <c r="D188" s="39">
        <f>422165+333374</f>
        <v>755539</v>
      </c>
      <c r="E188" s="65"/>
      <c r="F188" s="60" t="s">
        <v>297</v>
      </c>
      <c r="G188" s="60"/>
    </row>
    <row r="189" spans="1:7" ht="16.5" customHeight="1">
      <c r="A189" s="17" t="s">
        <v>268</v>
      </c>
      <c r="B189" s="43" t="s">
        <v>251</v>
      </c>
      <c r="C189" s="50"/>
      <c r="D189" s="39"/>
      <c r="E189" s="60"/>
      <c r="F189" s="60"/>
      <c r="G189" s="60"/>
    </row>
    <row r="190" spans="1:7" ht="16.5" customHeight="1">
      <c r="A190" s="17"/>
      <c r="B190" s="23" t="s">
        <v>252</v>
      </c>
      <c r="C190" s="50"/>
      <c r="D190" s="39"/>
      <c r="E190" s="60"/>
      <c r="F190" s="60"/>
      <c r="G190" s="60"/>
    </row>
    <row r="191" spans="1:7" ht="30">
      <c r="A191" s="17" t="s">
        <v>27</v>
      </c>
      <c r="B191" s="44" t="s">
        <v>11</v>
      </c>
      <c r="C191" s="47">
        <f>C196+C192</f>
        <v>0</v>
      </c>
      <c r="D191" s="47">
        <f>D196+D192</f>
        <v>0</v>
      </c>
      <c r="E191" s="47">
        <f>E196+E192</f>
        <v>0</v>
      </c>
      <c r="F191" s="60"/>
      <c r="G191" s="60"/>
    </row>
    <row r="192" spans="1:7" ht="15">
      <c r="A192" s="17" t="s">
        <v>270</v>
      </c>
      <c r="B192" s="44" t="s">
        <v>254</v>
      </c>
      <c r="C192" s="47">
        <f>C193+C194+C195</f>
        <v>0</v>
      </c>
      <c r="D192" s="47">
        <f>D193+D194+D195</f>
        <v>0</v>
      </c>
      <c r="E192" s="47">
        <f>E193+E194+E195</f>
        <v>0</v>
      </c>
      <c r="F192" s="60"/>
      <c r="G192" s="60"/>
    </row>
    <row r="193" spans="1:7" ht="15">
      <c r="A193" s="17" t="s">
        <v>271</v>
      </c>
      <c r="B193" s="44" t="s">
        <v>256</v>
      </c>
      <c r="C193" s="47"/>
      <c r="D193" s="47"/>
      <c r="E193" s="60"/>
      <c r="F193" s="60"/>
      <c r="G193" s="60"/>
    </row>
    <row r="194" spans="1:7" ht="15">
      <c r="A194" s="17" t="s">
        <v>272</v>
      </c>
      <c r="B194" s="44" t="s">
        <v>258</v>
      </c>
      <c r="C194" s="47"/>
      <c r="D194" s="47"/>
      <c r="E194" s="60"/>
      <c r="F194" s="60"/>
      <c r="G194" s="60"/>
    </row>
    <row r="195" spans="1:7" ht="15">
      <c r="A195" s="17" t="s">
        <v>273</v>
      </c>
      <c r="B195" s="44" t="s">
        <v>260</v>
      </c>
      <c r="C195" s="47"/>
      <c r="D195" s="47"/>
      <c r="E195" s="60"/>
      <c r="F195" s="60"/>
      <c r="G195" s="60"/>
    </row>
    <row r="196" spans="1:7" ht="15">
      <c r="A196" s="17" t="s">
        <v>274</v>
      </c>
      <c r="B196" s="44" t="s">
        <v>262</v>
      </c>
      <c r="C196" s="47">
        <f>C197+C198+C199</f>
        <v>0</v>
      </c>
      <c r="D196" s="47">
        <f>D197+D198+D199</f>
        <v>0</v>
      </c>
      <c r="E196" s="47">
        <f>E197+E198+E199</f>
        <v>0</v>
      </c>
      <c r="F196" s="60"/>
      <c r="G196" s="60"/>
    </row>
    <row r="197" spans="1:7" ht="15">
      <c r="A197" s="17" t="s">
        <v>275</v>
      </c>
      <c r="B197" s="45" t="s">
        <v>264</v>
      </c>
      <c r="C197" s="39"/>
      <c r="D197" s="39"/>
      <c r="E197" s="60"/>
      <c r="F197" s="60"/>
      <c r="G197" s="60"/>
    </row>
    <row r="198" spans="1:7" ht="15">
      <c r="A198" s="17" t="s">
        <v>277</v>
      </c>
      <c r="B198" s="45" t="s">
        <v>266</v>
      </c>
      <c r="C198" s="39"/>
      <c r="D198" s="39"/>
      <c r="E198" s="60"/>
      <c r="F198" s="60"/>
      <c r="G198" s="60"/>
    </row>
    <row r="199" spans="1:7" ht="15">
      <c r="A199" s="17" t="s">
        <v>279</v>
      </c>
      <c r="B199" s="45" t="s">
        <v>260</v>
      </c>
      <c r="C199" s="39"/>
      <c r="D199" s="39"/>
      <c r="E199" s="60"/>
      <c r="F199" s="60"/>
      <c r="G199" s="60"/>
    </row>
    <row r="200" spans="1:7" ht="15">
      <c r="A200" s="17" t="s">
        <v>280</v>
      </c>
      <c r="B200" s="44" t="s">
        <v>269</v>
      </c>
      <c r="C200" s="47">
        <f aca="true" t="shared" si="3" ref="C200:E201">C201</f>
        <v>0</v>
      </c>
      <c r="D200" s="47">
        <f t="shared" si="3"/>
        <v>0</v>
      </c>
      <c r="E200" s="47">
        <f t="shared" si="3"/>
        <v>0</v>
      </c>
      <c r="F200" s="60"/>
      <c r="G200" s="60"/>
    </row>
    <row r="201" spans="1:7" ht="15">
      <c r="A201" s="17" t="s">
        <v>281</v>
      </c>
      <c r="B201" s="44" t="s">
        <v>5</v>
      </c>
      <c r="C201" s="47">
        <f t="shared" si="3"/>
        <v>0</v>
      </c>
      <c r="D201" s="47">
        <f t="shared" si="3"/>
        <v>0</v>
      </c>
      <c r="E201" s="47">
        <f t="shared" si="3"/>
        <v>0</v>
      </c>
      <c r="F201" s="60"/>
      <c r="G201" s="60"/>
    </row>
    <row r="202" spans="1:7" ht="30">
      <c r="A202" s="17" t="s">
        <v>282</v>
      </c>
      <c r="B202" s="44" t="s">
        <v>11</v>
      </c>
      <c r="C202" s="47">
        <f>C205</f>
        <v>0</v>
      </c>
      <c r="D202" s="47">
        <f>D205</f>
        <v>0</v>
      </c>
      <c r="E202" s="47">
        <f>E205</f>
        <v>0</v>
      </c>
      <c r="F202" s="60"/>
      <c r="G202" s="60"/>
    </row>
    <row r="203" spans="1:7" ht="15">
      <c r="A203" s="17" t="s">
        <v>283</v>
      </c>
      <c r="B203" s="44" t="s">
        <v>22</v>
      </c>
      <c r="C203" s="47">
        <f aca="true" t="shared" si="4" ref="C203:E204">C204</f>
        <v>0</v>
      </c>
      <c r="D203" s="47">
        <f t="shared" si="4"/>
        <v>0</v>
      </c>
      <c r="E203" s="47">
        <f t="shared" si="4"/>
        <v>0</v>
      </c>
      <c r="F203" s="60"/>
      <c r="G203" s="60"/>
    </row>
    <row r="204" spans="1:7" ht="15">
      <c r="A204" s="17" t="s">
        <v>284</v>
      </c>
      <c r="B204" s="44" t="s">
        <v>5</v>
      </c>
      <c r="C204" s="47">
        <f t="shared" si="4"/>
        <v>0</v>
      </c>
      <c r="D204" s="47">
        <f t="shared" si="4"/>
        <v>0</v>
      </c>
      <c r="E204" s="47">
        <f t="shared" si="4"/>
        <v>0</v>
      </c>
      <c r="F204" s="60"/>
      <c r="G204" s="60"/>
    </row>
    <row r="205" spans="1:7" ht="30">
      <c r="A205" s="17" t="s">
        <v>285</v>
      </c>
      <c r="B205" s="45" t="s">
        <v>11</v>
      </c>
      <c r="C205" s="39"/>
      <c r="D205" s="39"/>
      <c r="E205" s="60"/>
      <c r="F205" s="60"/>
      <c r="G205" s="60"/>
    </row>
    <row r="206" spans="1:7" ht="15">
      <c r="A206" s="17" t="s">
        <v>286</v>
      </c>
      <c r="B206" s="44" t="s">
        <v>262</v>
      </c>
      <c r="C206" s="47">
        <f>C207</f>
        <v>0</v>
      </c>
      <c r="D206" s="47">
        <f aca="true" t="shared" si="5" ref="D206:E208">D207</f>
        <v>0</v>
      </c>
      <c r="E206" s="47">
        <f t="shared" si="5"/>
        <v>0</v>
      </c>
      <c r="F206" s="60"/>
      <c r="G206" s="60"/>
    </row>
    <row r="207" spans="1:7" ht="15">
      <c r="A207" s="17" t="s">
        <v>287</v>
      </c>
      <c r="B207" s="44" t="s">
        <v>266</v>
      </c>
      <c r="C207" s="47">
        <f>C208</f>
        <v>0</v>
      </c>
      <c r="D207" s="47">
        <f t="shared" si="5"/>
        <v>0</v>
      </c>
      <c r="E207" s="47">
        <f t="shared" si="5"/>
        <v>0</v>
      </c>
      <c r="F207" s="60"/>
      <c r="G207" s="60"/>
    </row>
    <row r="208" spans="1:7" ht="15">
      <c r="A208" s="17" t="s">
        <v>288</v>
      </c>
      <c r="B208" s="44" t="s">
        <v>276</v>
      </c>
      <c r="C208" s="47">
        <f>C209</f>
        <v>0</v>
      </c>
      <c r="D208" s="47">
        <f t="shared" si="5"/>
        <v>0</v>
      </c>
      <c r="E208" s="47">
        <f t="shared" si="5"/>
        <v>0</v>
      </c>
      <c r="F208" s="60"/>
      <c r="G208" s="60"/>
    </row>
    <row r="209" spans="1:7" ht="15">
      <c r="A209" s="17" t="s">
        <v>289</v>
      </c>
      <c r="B209" s="45" t="s">
        <v>278</v>
      </c>
      <c r="C209" s="39"/>
      <c r="D209" s="39"/>
      <c r="E209" s="60"/>
      <c r="F209" s="60"/>
      <c r="G209" s="60"/>
    </row>
    <row r="211" spans="2:4" ht="15">
      <c r="B211" s="4" t="s">
        <v>299</v>
      </c>
      <c r="D211" s="4" t="s">
        <v>301</v>
      </c>
    </row>
    <row r="212" spans="2:4" ht="15">
      <c r="B212" s="4" t="s">
        <v>300</v>
      </c>
      <c r="D212" s="4" t="s">
        <v>302</v>
      </c>
    </row>
  </sheetData>
  <sheetProtection/>
  <protectedRanges>
    <protectedRange sqref="B2:B3 C1:C3" name="Zonă1_1"/>
    <protectedRange sqref="D46:D51 D148:D150 D70 D37:D40 D123:D127 D100:D105 D62:D66 D81:D85 D92:D97 D54:D57 D146 D108:D111 D134:D136 D25:D33 D35 D113:D121" name="Zonă3"/>
    <protectedRange sqref="B1" name="Zonă1_1_1_1_1_1"/>
  </protectedRanges>
  <printOptions horizontalCentered="1"/>
  <pageMargins left="0.75" right="0.75" top="0.21" bottom="0.18" header="0.17" footer="0.17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 NICUTA</dc:creator>
  <cp:keywords/>
  <dc:description/>
  <cp:lastModifiedBy>mirad</cp:lastModifiedBy>
  <cp:lastPrinted>2020-09-21T11:21:49Z</cp:lastPrinted>
  <dcterms:created xsi:type="dcterms:W3CDTF">2020-08-07T11:14:11Z</dcterms:created>
  <dcterms:modified xsi:type="dcterms:W3CDTF">2020-09-21T11:23:05Z</dcterms:modified>
  <cp:category/>
  <cp:version/>
  <cp:contentType/>
  <cp:contentStatus/>
</cp:coreProperties>
</file>